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Пътят" sheetId="9" r:id="rId1"/>
    <sheet name="Hotels" sheetId="1" r:id="rId2"/>
    <sheet name="Moscow" sheetId="2" r:id="rId3"/>
    <sheet name="Sankt Petersburg" sheetId="3" r:id="rId4"/>
    <sheet name="Currency" sheetId="6" r:id="rId5"/>
    <sheet name="Списък" sheetId="7" r:id="rId6"/>
    <sheet name="Равносметка" sheetId="8" r:id="rId7"/>
  </sheets>
  <calcPr calcId="145621"/>
</workbook>
</file>

<file path=xl/calcChain.xml><?xml version="1.0" encoding="utf-8"?>
<calcChain xmlns="http://schemas.openxmlformats.org/spreadsheetml/2006/main">
  <c r="D35" i="3" l="1"/>
  <c r="D31" i="3"/>
  <c r="D32" i="3" s="1"/>
  <c r="C17" i="8"/>
  <c r="D28" i="3"/>
  <c r="D29" i="3" s="1"/>
  <c r="C26" i="8" l="1"/>
  <c r="C25" i="8"/>
  <c r="C18" i="8"/>
  <c r="C16" i="8"/>
  <c r="C15" i="8"/>
  <c r="D22" i="3"/>
  <c r="D15" i="3"/>
  <c r="D11" i="3"/>
  <c r="D42" i="2"/>
  <c r="D43" i="2" s="1"/>
  <c r="D36" i="2"/>
  <c r="D37" i="2" s="1"/>
  <c r="D22" i="2"/>
  <c r="D25" i="3" l="1"/>
  <c r="F20" i="8"/>
  <c r="G20" i="8"/>
  <c r="F10" i="8"/>
  <c r="F7" i="8"/>
  <c r="F8" i="8"/>
  <c r="G12" i="8"/>
  <c r="G26" i="8" s="1"/>
  <c r="G24" i="8"/>
  <c r="C27" i="8"/>
  <c r="C20" i="8"/>
  <c r="C10" i="8"/>
  <c r="C37" i="8"/>
  <c r="D26" i="3" l="1"/>
  <c r="D39" i="3" s="1"/>
  <c r="D38" i="3"/>
  <c r="C30" i="8"/>
  <c r="C31" i="8" s="1"/>
  <c r="F26" i="8"/>
  <c r="H4" i="6"/>
  <c r="H5" i="6"/>
  <c r="H6" i="6"/>
  <c r="H7" i="6"/>
  <c r="H3" i="6"/>
  <c r="D39" i="2" l="1"/>
  <c r="D40" i="2" l="1"/>
  <c r="D46" i="2" s="1"/>
  <c r="D45" i="2"/>
  <c r="D18" i="2"/>
  <c r="D29" i="2"/>
</calcChain>
</file>

<file path=xl/comments1.xml><?xml version="1.0" encoding="utf-8"?>
<comments xmlns="http://schemas.openxmlformats.org/spreadsheetml/2006/main">
  <authors>
    <author>Tonyco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Tonyco:</t>
        </r>
        <r>
          <rPr>
            <sz val="9"/>
            <color indexed="81"/>
            <rFont val="Tahoma"/>
            <charset val="1"/>
          </rPr>
          <t xml:space="preserve">
6 часа с пътя (10-16 ч.)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Tonyco:</t>
        </r>
        <r>
          <rPr>
            <sz val="9"/>
            <color indexed="81"/>
            <rFont val="Tahoma"/>
            <charset val="1"/>
          </rPr>
          <t xml:space="preserve">
по екскурзионните програми се отделят 5 ч. Вероятно с пътя
9 - 15 ч.</t>
        </r>
      </text>
    </comment>
  </commentList>
</comments>
</file>

<file path=xl/sharedStrings.xml><?xml version="1.0" encoding="utf-8"?>
<sst xmlns="http://schemas.openxmlformats.org/spreadsheetml/2006/main" count="448" uniqueCount="371">
  <si>
    <t>Унгария- Debrecen</t>
  </si>
  <si>
    <t>Полша - Biala Podlaska</t>
  </si>
  <si>
    <t>Русия - Москва</t>
  </si>
  <si>
    <t>Русия -Санкт Петербург</t>
  </si>
  <si>
    <t>Латвия - Daugavpils</t>
  </si>
  <si>
    <t>Полша - Lublin</t>
  </si>
  <si>
    <t>музей ВВС Монино</t>
  </si>
  <si>
    <t>Обект</t>
  </si>
  <si>
    <t>работно време</t>
  </si>
  <si>
    <t>метростанция</t>
  </si>
  <si>
    <t>адрес</t>
  </si>
  <si>
    <t>141170, пос. Монино, Щелковский район Московской области; Центральный музей Военно-Воздушных Сил РФ</t>
  </si>
  <si>
    <t>http://www.tutu.ru/rasp.php?st1=45807&amp;st2=49807&amp;date=29.04.2014</t>
  </si>
  <si>
    <t>129515, Москва, пр. Мира, д.111 (Проезд: ст. м. "ВДНХ")</t>
  </si>
  <si>
    <t>музей космонавтики</t>
  </si>
  <si>
    <t>Ежедневно с 11.00 до 19.00, по четвергам до 21.00, кроме понедельника.</t>
  </si>
  <si>
    <t>19.06 четв.</t>
  </si>
  <si>
    <t>ВДНХ</t>
  </si>
  <si>
    <t>музея-заповедника "Царицыно"</t>
  </si>
  <si>
    <t xml:space="preserve">станции метро: "Царицыно" или "Орехово", далее 10 минут пешком. </t>
  </si>
  <si>
    <t>http://www.tsaritsyno-museum.ru/ru/</t>
  </si>
  <si>
    <t>Ден</t>
  </si>
  <si>
    <t xml:space="preserve">http://www.saintbasil.ru/ </t>
  </si>
  <si>
    <t>Храм Василия Блаженного</t>
  </si>
  <si>
    <t>109012, Москва, Красная площадь: (495) 698‒33‒04</t>
  </si>
  <si>
    <t>Музей открыт ежедневно с 10.00 до 19.00, касса закрывается в 18.30.;  с мая по октябрь - с 10:00 до 17:00, кроме вторника и первого понедельника месяца.</t>
  </si>
  <si>
    <t> ст. метро Площадь Революции, Охотный ряд, Китай-город.</t>
  </si>
  <si>
    <t>Мавзолей Ленина</t>
  </si>
  <si>
    <t xml:space="preserve">Режим работы: вт-чт, сб 10.00–13.00 </t>
  </si>
  <si>
    <t xml:space="preserve">Красная пл. </t>
  </si>
  <si>
    <t>18.06. сряда</t>
  </si>
  <si>
    <t>Петергоф - Большой дворец</t>
  </si>
  <si>
    <t xml:space="preserve">Открыт: 10:30 - 19:00 
Касса работает: в особом режиме
Выходной: понедельник
Санитарный день: последний вторник месяца
По субботам музей работает c 10.30 до 21.00 (кассы до 19.45)
РЕЖИМ РАБОТЫ КАСС
10:30 - 17:45
Вход в музей по билетам до 18:00 </t>
  </si>
  <si>
    <t>ул. Разводная 2</t>
  </si>
  <si>
    <t>Петергоф - Нижний парк и фонтаны</t>
  </si>
  <si>
    <t> Северная часть Петергофа</t>
  </si>
  <si>
    <t xml:space="preserve">Открыт: 09:00 - 20:00 
Касса работает: 09:00-19:30
Выходной: нет
Санитарный день: нет
Фонтаны работают в будние дни c 10:00 до 18:00 
В воскресенье и праздничные дни c 10:00 до 19:00
Ежедневный торжественный запуск фонтанов Большого каскада в 11:00
В СУББОТУ 
парк работает с 9:00 до 21:00
кассы с 9:00 до 20:30
фонтаны работают: 
с 10:00 до 20:50
</t>
  </si>
  <si>
    <t xml:space="preserve">http://www.peterhofmuseum.ru/page.php?id=4&amp;page=47 </t>
  </si>
  <si>
    <t>връщане с метеора</t>
  </si>
  <si>
    <t>Белые ночи</t>
  </si>
  <si>
    <t>Невский проспект, Адмиралтейская</t>
  </si>
  <si>
    <t xml:space="preserve">http://www.tzar.ru/ </t>
  </si>
  <si>
    <r>
      <t>Понедельник, Вторник, Четверг, Пятница - с</t>
    </r>
    <r>
      <rPr>
        <b/>
        <sz val="11"/>
        <color theme="1"/>
        <rFont val="Calibri"/>
        <family val="2"/>
        <charset val="204"/>
        <scheme val="minor"/>
      </rPr>
      <t xml:space="preserve"> 9:30 до 13:30 </t>
    </r>
    <r>
      <rPr>
        <sz val="11"/>
        <color theme="1"/>
        <rFont val="Calibri"/>
        <family val="2"/>
        <charset val="204"/>
        <scheme val="minor"/>
      </rPr>
      <t>и с 14:15 до 17:00
Суббота - с 9:00 до 14:00</t>
    </r>
  </si>
  <si>
    <t>Метро "Воробьевы горы"</t>
  </si>
  <si>
    <t>Московското метро</t>
  </si>
  <si>
    <t>ГУМ</t>
  </si>
  <si>
    <t>Крайцер Аврора</t>
  </si>
  <si>
    <t>22.06 неделя</t>
  </si>
  <si>
    <t>ресторант Клод Моне</t>
  </si>
  <si>
    <t>Ресторан, фигурирующий в сериале «Кухня» носит название «Клод Моне» (Claude Monet) — это действующий ресторан Москвы «Champagne Life».</t>
  </si>
  <si>
    <t>Адрес:Москва, ул. Спиридоновка, д. 25/20</t>
  </si>
  <si>
    <t>Метро: Баррикадная, Краснопресненская</t>
  </si>
  <si>
    <t xml:space="preserve">http://fototelegraf.ru/?p=175451 </t>
  </si>
  <si>
    <r>
      <t>Большой дворец и Хлебный дом открыты для посетителей:
с</t>
    </r>
    <r>
      <rPr>
        <b/>
        <sz val="11"/>
        <color theme="1"/>
        <rFont val="Calibri"/>
        <family val="2"/>
        <charset val="204"/>
        <scheme val="minor"/>
      </rPr>
      <t xml:space="preserve"> 11.00 до 18.00</t>
    </r>
    <r>
      <rPr>
        <sz val="11"/>
        <color theme="1"/>
        <rFont val="Calibri"/>
        <family val="2"/>
        <charset val="204"/>
        <scheme val="minor"/>
      </rPr>
      <t xml:space="preserve"> (кассы Дворцово-выставочного комплекса до 17.30)– вторник, среда, четверг, пятница;
с 11.00 до 20.00 (кассы Дворцово-выставочного комплекса до 19.30) – суббота;
с 11.00 до 19.00 (кассы Дворцово-выставочного комплекса до 18.30) – воскресенье и праздничные дни.
Понедельник – выходной день. </t>
    </r>
  </si>
  <si>
    <t>20.06 петък</t>
  </si>
  <si>
    <t xml:space="preserve">Памятник Петру I </t>
  </si>
  <si>
    <t>Крымская набережная 10</t>
  </si>
  <si>
    <t>Горки парк</t>
  </si>
  <si>
    <t xml:space="preserve">http://www.gum.ru/ </t>
  </si>
  <si>
    <t xml:space="preserve"> 
ГУМ РАБОТАЕТ ЕЖЕДНЕВНО С 10:00 ДО 22:00</t>
  </si>
  <si>
    <t>Болшой театр</t>
  </si>
  <si>
    <t>Театральная пл., 1</t>
  </si>
  <si>
    <t>Театральная ;  Охотный ряд,</t>
  </si>
  <si>
    <t>Манежная площадь</t>
  </si>
  <si>
    <t>Парк Победы</t>
  </si>
  <si>
    <t>ул. Братьев Фонченко, 7</t>
  </si>
  <si>
    <t>Храм Христа Спасителя</t>
  </si>
  <si>
    <t>ул. Волхонка, 15</t>
  </si>
  <si>
    <t>м. «Кропоткинская»</t>
  </si>
  <si>
    <t>http://www.xxc.ru/vtxxc/</t>
  </si>
  <si>
    <t>Коломенское</t>
  </si>
  <si>
    <t>проспект Андропова, д.39</t>
  </si>
  <si>
    <t xml:space="preserve"> http://mgomz.ru/ekspozitsii/dvorets-tsarya-alekseya-mihaylovicha-xvii-v </t>
  </si>
  <si>
    <t>Коломенская</t>
  </si>
  <si>
    <t>http://mos-holidays.ru/dvorec-alekseya-mixajlovicha-v-kolomenskom/</t>
  </si>
  <si>
    <t>http://mgomz.ru/wp-content/uploads/2012/05/Karta-shema-Kolomenskogo.jpg</t>
  </si>
  <si>
    <t>вторник-пятница 10.00-18.00</t>
  </si>
  <si>
    <t>парка отваря по-рано, така че може да отидем към 9 ч. да се разходим в градината и да разгледаме после двореца. След това продължаваме към Царичино</t>
  </si>
  <si>
    <t>Музей ретро-автомобилей</t>
  </si>
  <si>
    <t>ул. Рогожский вал, 9/2</t>
  </si>
  <si>
    <t>Метро "Римская" или "Площадь Ильича"</t>
  </si>
  <si>
    <t xml:space="preserve"> ежедневно с 10.00 до 21.00 часов, кроме понедельника (технический день).</t>
  </si>
  <si>
    <t>http://auto-retro-museum.ru/</t>
  </si>
  <si>
    <t>Комплекс «Автовилль» / Музей ретроавтомобилей</t>
  </si>
  <si>
    <t>ежедневно с 10:00 до 22:00 без выходных</t>
  </si>
  <si>
    <t>ул. Усачёва, дом 2, строение 1</t>
  </si>
  <si>
    <t xml:space="preserve"> станции метро «Фрунзенская», далее 5 минут вдоль парка.</t>
  </si>
  <si>
    <t>http://www.autoville.ru/index.php/retromuseum</t>
  </si>
  <si>
    <t>http://www.park-gorkogo.com/about/</t>
  </si>
  <si>
    <t xml:space="preserve">http://kremlin-guild.ru/foto/section.php?SECTION_ID=270 </t>
  </si>
  <si>
    <t>Ивановская площадь</t>
  </si>
  <si>
    <t xml:space="preserve">ВДНХ </t>
  </si>
  <si>
    <t>http://www.vvcentre.ru/rest/photogallery/</t>
  </si>
  <si>
    <r>
      <t xml:space="preserve">влакът тръгва от Ярославский вокзал, станция </t>
    </r>
    <r>
      <rPr>
        <b/>
        <sz val="11"/>
        <color theme="1"/>
        <rFont val="Calibri"/>
        <family val="2"/>
        <charset val="204"/>
        <scheme val="minor"/>
      </rPr>
      <t>Комсомолская</t>
    </r>
    <r>
      <rPr>
        <sz val="11"/>
        <color theme="1"/>
        <rFont val="Calibri"/>
        <family val="2"/>
        <charset val="204"/>
        <scheme val="minor"/>
      </rPr>
      <t>; пътят е 1ч.15 мин. (</t>
    </r>
    <r>
      <rPr>
        <b/>
        <sz val="11"/>
        <color theme="1"/>
        <rFont val="Calibri"/>
        <family val="2"/>
        <charset val="204"/>
        <scheme val="minor"/>
      </rPr>
      <t>8:11 - 9:26</t>
    </r>
    <r>
      <rPr>
        <sz val="11"/>
        <color theme="1"/>
        <rFont val="Calibri"/>
        <family val="2"/>
        <charset val="204"/>
        <scheme val="minor"/>
      </rPr>
      <t>; 8:29 - 9:43; 8:35 - 9:32бърз); цена 105/160 р.; на обратно</t>
    </r>
    <r>
      <rPr>
        <b/>
        <sz val="11"/>
        <color theme="1"/>
        <rFont val="Calibri"/>
        <family val="2"/>
        <charset val="204"/>
        <scheme val="minor"/>
      </rPr>
      <t xml:space="preserve"> 13:03 - 14:17</t>
    </r>
    <r>
      <rPr>
        <sz val="11"/>
        <color theme="1"/>
        <rFont val="Calibri"/>
        <family val="2"/>
        <charset val="204"/>
        <scheme val="minor"/>
      </rPr>
      <t>, 13:23 - 14:36, 13:53 - 15:07</t>
    </r>
  </si>
  <si>
    <t>Маяковская, Киевская и Комсомолская; “Площадът на революцията”, Новослободска“, „Белоруска“</t>
  </si>
  <si>
    <t>Общо входни такси</t>
  </si>
  <si>
    <t>рубли</t>
  </si>
  <si>
    <t>лева</t>
  </si>
  <si>
    <t>входни такси Москва</t>
  </si>
  <si>
    <t>Исаакиевский собор</t>
  </si>
  <si>
    <t>Спас на крови</t>
  </si>
  <si>
    <t>Монумент защитникам Ленинграда</t>
  </si>
  <si>
    <t>Центральный музей связи им. А.С.Попова</t>
  </si>
  <si>
    <t>www.cathedral.ru</t>
  </si>
  <si>
    <t>www.spbmuseum.ru</t>
  </si>
  <si>
    <t>www.rustelecom-museum.ru</t>
  </si>
  <si>
    <r>
      <t xml:space="preserve">Водным транспортом
ВНИМАНИЕ! Причал Петергофа находится на реконструкции до конца мая! 
Место отправления: Дворцовая набережная 18, Причал в Петергофе
Судоходная компания "Лемарк марин"
Место отправления: Адмиралтейская наб., 2, Причал в Петергофе
Судоходная компания "Peterhof Express"; </t>
    </r>
    <r>
      <rPr>
        <i/>
        <sz val="9"/>
        <color theme="1"/>
        <rFont val="Calibri"/>
        <family val="2"/>
        <charset val="204"/>
        <scheme val="minor"/>
      </rPr>
      <t>Метростанция Адриралтейская</t>
    </r>
    <r>
      <rPr>
        <sz val="9"/>
        <color theme="1"/>
        <rFont val="Calibri"/>
        <family val="2"/>
        <charset val="204"/>
        <scheme val="minor"/>
      </rPr>
      <t xml:space="preserve">
*Билеты со скидкой продаются только по предъявлении билета из Санкт-Петербурга соответствующей компании ВНИМАНИЕ! 
Входной билет в Нижний парк Петергофа не входит в стоимость билета на метеор. По прибытиии в Петергоф вам необходимо будет приобрести входной билет в кассах музея на пристани. 
Время в пути - 30 минут, рейсы осуществляются с интервалом 15-30 мин. 
Обращаем Ваше внимание на то, что при покупке билета на метеор в оба конца (туда и обратно) посещение Верхнего сада Петергофа становится затруднительным, т.к. в музее-заповеднике «Петергоф» входные билеты действуют только один раз. То есть, если Вы покинули территорию Нижнего парка, вновь попасть в него можно только при повторном приобретении входного билета.</t>
    </r>
  </si>
  <si>
    <t xml:space="preserve">www.cathedral.ru </t>
  </si>
  <si>
    <t>Исаакиевская пл, 4</t>
  </si>
  <si>
    <t>Адмиралтейская</t>
  </si>
  <si>
    <t>с 01.05 по 15.09 - с 10-18 с 16.10 по 30.04 - с 11-18</t>
  </si>
  <si>
    <t>с 10.30 до 16.00 - ежедневно; понедельник, пятница - выходные</t>
  </si>
  <si>
    <t xml:space="preserve"> http://www.aurora.org.ru   </t>
  </si>
  <si>
    <t xml:space="preserve">Петроградская наб., Крейсер "Аврора"    </t>
  </si>
  <si>
    <t xml:space="preserve"> "Горковская" и "Площадь Ленина"</t>
  </si>
  <si>
    <t xml:space="preserve">площадь Победы </t>
  </si>
  <si>
    <t>Московская</t>
  </si>
  <si>
    <t>ГМЗ "Царское село" - ЕКАТЕРИНИНСКИЙ ДВОРЕЦ</t>
  </si>
  <si>
    <t>ГМЗ "Царское село" - парка и АЛЕКСАНДРОВСКИЙ ДВОРЕЦ</t>
  </si>
  <si>
    <t>C 1 июня по 31 августа посетители по билетам будут
обслуживаться с 12:00 до 19:00 (20:00 по понедельникам).
Санитарный день в последний понедельник месяца на время летнего сезона отменяется.
Часы работы: с 10:00 до 18:00; кассы и вход посетителей до 17:00
По понедельникам: с 10:00 до 21:00; кассы и вход посетителей до 20:00.
Выходные дни: вторник и последний понедельник месяца (с октября по апрель).
В маршрут обзорной экскурсии по Екатерининскому дворцу входит посещение исторических интерьеров, в т.ч. Золотой анфилады и Янтарной комнаты.</t>
  </si>
  <si>
    <r>
      <rPr>
        <u/>
        <sz val="11"/>
        <color theme="1"/>
        <rFont val="Calibri"/>
        <family val="2"/>
        <charset val="204"/>
        <scheme val="minor"/>
      </rPr>
      <t>Екатерининский парк</t>
    </r>
    <r>
      <rPr>
        <sz val="11"/>
        <color theme="1"/>
        <rFont val="Calibri"/>
        <family val="2"/>
        <charset val="204"/>
        <scheme val="minor"/>
      </rPr>
      <t xml:space="preserve">
Вход в парк открыт с 7:00 до 21:00. Кассы парка работают с 9:00 до 18:00 ежедневно, с апреля по октябрь. В остальное время вход в парк свободный.                     </t>
    </r>
    <r>
      <rPr>
        <u/>
        <sz val="11"/>
        <color theme="1"/>
        <rFont val="Calibri"/>
        <family val="2"/>
        <charset val="204"/>
        <scheme val="minor"/>
      </rPr>
      <t>Александровский дворец</t>
    </r>
    <r>
      <rPr>
        <sz val="11"/>
        <color theme="1"/>
        <rFont val="Calibri"/>
        <family val="2"/>
        <charset val="204"/>
        <scheme val="minor"/>
      </rPr>
      <t xml:space="preserve">
Часы работы: 10:00 – 18:00; кассы и вход посетителей до 17:00
Выходные дни: вторник и последняя среда каждого месяца.</t>
    </r>
  </si>
  <si>
    <t>196601 Санкт-Петербург г. Пушкин, ул. Садовая, дом 7</t>
  </si>
  <si>
    <t>От станций метро "Звездная" или "Купчино" г. Санкт-Петербурга:
Автобус № 186 до Государственного музея-заповедника "Царское Село".                                                                                      От станции метро "Московская" г. Санкт-Петербурга:
Маршрутное такси № 342, 545 до Государственного музея-заповедника "Царское Село";</t>
  </si>
  <si>
    <t>23.06 понеделник</t>
  </si>
  <si>
    <t>24.06 вторник</t>
  </si>
  <si>
    <t xml:space="preserve">Ближайшее метро: «Горьковская» </t>
  </si>
  <si>
    <t>С 10:30 до 18:00
Выходной день – среда</t>
  </si>
  <si>
    <t xml:space="preserve"> набережная канала Грибоедова, д. 2б, литер А</t>
  </si>
  <si>
    <t>Станции метро «Невский проспект», «Канал Грибоедова», «Гостиный двор»</t>
  </si>
  <si>
    <t>Почтамтский пер., 4</t>
  </si>
  <si>
    <t>Адмиралтейская, Сенная, Садовая, Спасская</t>
  </si>
  <si>
    <t>Часы работы музея: 10-30 до 18-00.
Касса работает до 17-00.
Выходные дни: воскресенье, понедельник и последний четверг каждого месяца.</t>
  </si>
  <si>
    <t>15 билета на човек (общо 30)</t>
  </si>
  <si>
    <t>Такси</t>
  </si>
  <si>
    <t>Лублин</t>
  </si>
  <si>
    <t>Дебрецен</t>
  </si>
  <si>
    <t>Даугавпилс</t>
  </si>
  <si>
    <t>Ярцево</t>
  </si>
  <si>
    <t>Триумфальные ворота </t>
  </si>
  <si>
    <t xml:space="preserve">http://ram-monino.hit.bg/main311.htm </t>
  </si>
  <si>
    <t>Първата спирка на мрежата със 182 станции е завършена през 1935 г. Колкото по-стара е станцията, толкова по-пищна е украсата – говорим за кристални полилеи, златни листа, мозайки и псевдоримски статуи. 
Най-красивите и интересни станции са Маяковская, Киевская и Комсомолская. Някои спускания с ескалатор са толкова стръмни, че може да си помислите, че слизате в центъра на Земята. 
Всяка станция бива обявявана – което може би няма да ви помогне кой знае колко. Докато часовете пик не са препоръчителни за страдащи от клаустрофобия, в другите можете да стигнете до някои прозрения.</t>
  </si>
  <si>
    <t>Медный всадник (Памятник Петру I)</t>
  </si>
  <si>
    <t>Сенатская площадь</t>
  </si>
  <si>
    <t>Ежедневно. По будням - с 8.30 до окончания вечерней службы, в выходные — с 6.30 до окончания вечерней службы.</t>
  </si>
  <si>
    <t>Казанский собор</t>
  </si>
  <si>
    <t>Станция метро "Невский Проспект" / "Гостиный Двор".</t>
  </si>
  <si>
    <t xml:space="preserve"> Казанская площадь, д. 2</t>
  </si>
  <si>
    <t>Валута</t>
  </si>
  <si>
    <t>Код</t>
  </si>
  <si>
    <t>За единици валута</t>
  </si>
  <si>
    <t>Лева (BGN)</t>
  </si>
  <si>
    <t>Обратен курс за 1 лев</t>
  </si>
  <si>
    <t>Унгарски форинт</t>
  </si>
  <si>
    <t>HUF</t>
  </si>
  <si>
    <t>155.095</t>
  </si>
  <si>
    <t>Литовски литаc</t>
  </si>
  <si>
    <t>LTL</t>
  </si>
  <si>
    <t>1.76539</t>
  </si>
  <si>
    <t>Полска злота</t>
  </si>
  <si>
    <t>PLN</t>
  </si>
  <si>
    <t>2.09614</t>
  </si>
  <si>
    <t>Нова румънска лея</t>
  </si>
  <si>
    <t>RON</t>
  </si>
  <si>
    <t>Руска рубла</t>
  </si>
  <si>
    <t>RUB</t>
  </si>
  <si>
    <t>23.8612</t>
  </si>
  <si>
    <t xml:space="preserve">Латвия </t>
  </si>
  <si>
    <t>EUR</t>
  </si>
  <si>
    <t>Документи:</t>
  </si>
  <si>
    <t>№</t>
  </si>
  <si>
    <t>Паспорти</t>
  </si>
  <si>
    <t>Застраховки (на лице и асистант)</t>
  </si>
  <si>
    <t>Резервации</t>
  </si>
  <si>
    <t>ГО + ЗК (стара и нова)</t>
  </si>
  <si>
    <t>Голям талон</t>
  </si>
  <si>
    <t>За мотора:</t>
  </si>
  <si>
    <t>Масло моторно</t>
  </si>
  <si>
    <t>Масло ойлер</t>
  </si>
  <si>
    <t>Дъждобрани</t>
  </si>
  <si>
    <t>Верига за заключване</t>
  </si>
  <si>
    <t>Резервни ключове</t>
  </si>
  <si>
    <t>Ластици</t>
  </si>
  <si>
    <t>Изолирбанд</t>
  </si>
  <si>
    <t>Лекарства:</t>
  </si>
  <si>
    <t>Аналгин</t>
  </si>
  <si>
    <t>Нурофен</t>
  </si>
  <si>
    <t>Аулин</t>
  </si>
  <si>
    <t>Ентерол</t>
  </si>
  <si>
    <t>Имодиум</t>
  </si>
  <si>
    <t>Лепенки</t>
  </si>
  <si>
    <t>Алгасан</t>
  </si>
  <si>
    <t>Общи:</t>
  </si>
  <si>
    <t>Маратонки</t>
  </si>
  <si>
    <t>Джапанки</t>
  </si>
  <si>
    <t>Якета</t>
  </si>
  <si>
    <t>Блуза дълъг ръкав</t>
  </si>
  <si>
    <t>Дънки</t>
  </si>
  <si>
    <t>Тениски</t>
  </si>
  <si>
    <t>Чорапи</t>
  </si>
  <si>
    <t>Бельо</t>
  </si>
  <si>
    <t>Къси панталони</t>
  </si>
  <si>
    <t>Термобельо</t>
  </si>
  <si>
    <t>Слънчеви очила</t>
  </si>
  <si>
    <t>Раница</t>
  </si>
  <si>
    <t>Фотоапарат + зарядни и аксесоари</t>
  </si>
  <si>
    <t>Екшън камера + зарядни и аксесоари</t>
  </si>
  <si>
    <t>Преносим HDD</t>
  </si>
  <si>
    <t>Таблет + зарядни и аксесоари и OTG кабел</t>
  </si>
  <si>
    <t>GPS резервен</t>
  </si>
  <si>
    <t>Телефон с GPS + зарядни и аксесоари</t>
  </si>
  <si>
    <t>Тройник за контакт</t>
  </si>
  <si>
    <t>Самобръсначка електрическа</t>
  </si>
  <si>
    <t>Четки за зъби</t>
  </si>
  <si>
    <t>Паста за зъби</t>
  </si>
  <si>
    <t>Сапун</t>
  </si>
  <si>
    <t>Шампоан</t>
  </si>
  <si>
    <t>Балсам</t>
  </si>
  <si>
    <t>Лосион</t>
  </si>
  <si>
    <t>Шапка</t>
  </si>
  <si>
    <t>Самобръсначка</t>
  </si>
  <si>
    <t>Ножичка</t>
  </si>
  <si>
    <t>Пиличка</t>
  </si>
  <si>
    <t>Пинсета</t>
  </si>
  <si>
    <t>Шнола</t>
  </si>
  <si>
    <t>Ластик</t>
  </si>
  <si>
    <t>Афтършейв</t>
  </si>
  <si>
    <t>Дезедоранти</t>
  </si>
  <si>
    <t>Крем за лице</t>
  </si>
  <si>
    <t>Кафе</t>
  </si>
  <si>
    <t>Вода</t>
  </si>
  <si>
    <t>Сандвичи</t>
  </si>
  <si>
    <t>Нещо сладко</t>
  </si>
  <si>
    <t>Международна шофьорска книжка</t>
  </si>
  <si>
    <t>Комплект за ремонт на спукана гума</t>
  </si>
  <si>
    <t>Прост телефон за Руска SIM карта</t>
  </si>
  <si>
    <t>Челник</t>
  </si>
  <si>
    <t>Хавлиени кърпи</t>
  </si>
  <si>
    <t>Бански</t>
  </si>
  <si>
    <t>Швейцарско ножче</t>
  </si>
  <si>
    <t>Четка за коса</t>
  </si>
  <si>
    <t>Фервекс</t>
  </si>
  <si>
    <t>Колдрекс</t>
  </si>
  <si>
    <t>визи</t>
  </si>
  <si>
    <t>застаховки</t>
  </si>
  <si>
    <t>Хотели</t>
  </si>
  <si>
    <t>Бяла Подласка</t>
  </si>
  <si>
    <t>Москва</t>
  </si>
  <si>
    <t>Санкт Петерберг</t>
  </si>
  <si>
    <t>Общо хотели</t>
  </si>
  <si>
    <t>Бензин</t>
  </si>
  <si>
    <t>л.</t>
  </si>
  <si>
    <t>лв.</t>
  </si>
  <si>
    <t>място</t>
  </si>
  <si>
    <t>Румъния</t>
  </si>
  <si>
    <t>Кривцово</t>
  </si>
  <si>
    <t>Смоленск</t>
  </si>
  <si>
    <t>ВР Стасин</t>
  </si>
  <si>
    <t>Аугустов</t>
  </si>
  <si>
    <t>Ивониц</t>
  </si>
  <si>
    <t>Сорочкино (Газпромнефт)</t>
  </si>
  <si>
    <t>Лединки</t>
  </si>
  <si>
    <t>Остров</t>
  </si>
  <si>
    <t>Симиан</t>
  </si>
  <si>
    <t>Райса ойл</t>
  </si>
  <si>
    <t>азс3</t>
  </si>
  <si>
    <t>Брест</t>
  </si>
  <si>
    <t>София</t>
  </si>
  <si>
    <t>азк91 155 км</t>
  </si>
  <si>
    <t>транспорт  Москва</t>
  </si>
  <si>
    <t>транспорт СП</t>
  </si>
  <si>
    <t>такси СП</t>
  </si>
  <si>
    <t>метеор + бели нощи СП</t>
  </si>
  <si>
    <t>Транспорт</t>
  </si>
  <si>
    <t>Общо транспорт</t>
  </si>
  <si>
    <t>Общо:</t>
  </si>
  <si>
    <t>входни такси СП</t>
  </si>
  <si>
    <t>електричка Монино</t>
  </si>
  <si>
    <t>Входни такси</t>
  </si>
  <si>
    <t>Новгород</t>
  </si>
  <si>
    <t>БГ</t>
  </si>
  <si>
    <t xml:space="preserve">http://www.space-museum.ru/ </t>
  </si>
  <si>
    <t>такса за снимки</t>
  </si>
  <si>
    <t>посещение конюшня</t>
  </si>
  <si>
    <t>Електричка Монино</t>
  </si>
  <si>
    <t>За двамата общо</t>
  </si>
  <si>
    <t>http://www.booking.com/hotel/pl/bellis.bg.html?aid=323175</t>
  </si>
  <si>
    <t>http://www.booking.com/hotel/lv/duet-s.ru.html?aid=318615</t>
  </si>
  <si>
    <t>http://www.booking.com/hotel/ru/zvezdny.bg.html?aid=323175</t>
  </si>
  <si>
    <t>http://www.booking.com/hotel/ru/zolotoy-kolos.bg.html?aid=323175</t>
  </si>
  <si>
    <t>http://www.booking.com/hotel/pl/zlota-rybka-biala-podlaska.bg.html?aid=323175</t>
  </si>
  <si>
    <t>http://www.booking.com/hotel/hu/b-amp-b.bg.html?aid=323175</t>
  </si>
  <si>
    <t xml:space="preserve">http://moskva-minsk.ru/228/page.htm </t>
  </si>
  <si>
    <t>Русия - Смоленская обл., Ярцевский район, д. Мушковичи</t>
  </si>
  <si>
    <r>
      <t>РЕГУЛЯРНОЕ РАСПИСАНИЕ МЕТЕОРОВ В ПЕТЕРГОФ И ОБРАТНО Отправление "Санкт-Петербург - Петергоф" 
10.00 - 18.00, каждые 30 минут</t>
    </r>
    <r>
      <rPr>
        <i/>
        <sz val="9"/>
        <color theme="1"/>
        <rFont val="Calibri"/>
        <family val="2"/>
        <charset val="204"/>
        <scheme val="minor"/>
      </rPr>
      <t>; време на пътуване 30 мин.</t>
    </r>
    <r>
      <rPr>
        <sz val="9"/>
        <color theme="1"/>
        <rFont val="Calibri"/>
        <family val="2"/>
        <charset val="204"/>
        <scheme val="minor"/>
      </rPr>
      <t xml:space="preserve">
Отправление "Петергоф - Санкт-Петербург" 
10.30 - 20.00, каждые 30 минут
Причалы отправления: 
* Адмиралтейская наб. д.2, "Спуск со львами" у Дворцового моста;
* Наб. Макарова д.30, у Тучкова моста.
* Петергоф, Нижний парк, кассы №5 и 6, причал №8.
Справки о расписании метеоров: 
+7 (812) 320-08-77, +7 (812) 647-00-17, +7 (921) 945-26-63, 
</t>
    </r>
  </si>
  <si>
    <t>отиване и връщане с метеора</t>
  </si>
  <si>
    <t>цена  на човек/рубли</t>
  </si>
  <si>
    <t xml:space="preserve">Невский проспект и Дворцовая площадь </t>
  </si>
  <si>
    <t>Причалы отправления: 
* Адмиралтейская наб. д.2</t>
  </si>
  <si>
    <t xml:space="preserve">http://www.boattrip.ru/excursion/7_bridges </t>
  </si>
  <si>
    <t>Отправление:
в период навигации в 00.50; 
Прогулки под разведенными мостами: 
продължителност 1 ч. 50 мин.</t>
  </si>
  <si>
    <t xml:space="preserve">http://www.boattrip.ru/peterhof/ </t>
  </si>
  <si>
    <t>Невская панорама</t>
  </si>
  <si>
    <t>в Петропавловската крепост</t>
  </si>
  <si>
    <t>http://www.spbmuseum.ru/events/61/47021/</t>
  </si>
  <si>
    <t xml:space="preserve">Территория Заячьего острова открыта для посещения ежедневно с 06:00 до 21:00; Территория Петропавловской крепости (в границах крепостных стен) открыта для посещения  ежедневно  с 8:30 до 21:00
Музей работает ежедневно, кроме среды. Среда-выходной день.; Петропавловский Собор  10.00-19.00
Тюрьма Трубецкого бастиона  10.00-19.00;
</t>
  </si>
  <si>
    <t>Петропавловская крепость включая посещение Петропавловского собора и тюрьмы Трубецкого бастиона</t>
  </si>
  <si>
    <t>Михайловския сад, Чижик-Пыжик, Марсово поле, Аничков мост</t>
  </si>
  <si>
    <t>покрай каналите и през Банковский мост</t>
  </si>
  <si>
    <t>Общо входни такси + корабчета</t>
  </si>
  <si>
    <t>Рублите са смятани по курс 1 лв. = 24 рубли</t>
  </si>
  <si>
    <t>улица Арбат</t>
  </si>
  <si>
    <t>17.06. вторник</t>
  </si>
  <si>
    <t>https://www.google.bg/maps/dir/%D0%93%D0%BE%D1%81%D1%82%D0%B8%D0%BD%D1%8B%D0%B9+%D0%B4%D0%B2%D0%BE%D1%80+Gostinyy+dvor/59.9380892,30.3136588/59.9401637,30.3095389/@59.9375034,30.3153003,16z/data=!4m10!4m9!1m5!1m1!1s0x46963108685c65e7:0x52698ac282b242bd!2m2!1d30.334904!2d59.934154!1m0!1m0!3e2?hl=bg</t>
  </si>
  <si>
    <t xml:space="preserve">https://www.google.bg/maps/dir/59.9401669,30.3094149/%D0%9C%D0%B5%D0%B4%D0%BD%D1%8B%D0%B9+%D0%B2%D1%81%D0%B0%D0%B4%D0%BD%D0%B8%D0%BA+Bronze+Horseman/59.9353245,30.305692/59.9337389,30.3050053/59.9352493,30.3118932/59.9331691,30.3150153/59.9305351,30.3189313/59.9323359,30.3248537/59.9349053,30.3249824/59.9354804,30.3266776/@59.9349832,30.3250199,17z/data=!4m17!4m16!1m0!1m5!1m1!1s0x0:0x72b3cdb5229676ea!2m2!1d30.30223!2d59.936378!1m0!1m0!1m0!1m0!1m0!1m0!1m0!1m0!3e2?hl=bg  </t>
  </si>
  <si>
    <t xml:space="preserve">https://www.google.bg/maps/dir/59.9353917,30.3265541/%D0%A1%D0%BF%D0%B0%D1%81+%D0%BD%D0%B0+%D0%9A%D1%80%D0%BE%D0%B2%D0%B8+Savior+on+the+Spilled+Blood/59.9400456,30.333351/59.9413031,30.3354753/%D0%9C%D0%B0%D1%80%D1%81%D0%BE%D0%B2%D0%BE+%D0%9F%D0%BE%D0%BB%D0%B5+Field+of+Mars/%D0%9F%D0%B0%D0%BC%D1%8F%D1%82%D0%BD%D0%B8%D0%BA+%D0%A7%D0%B8%D0%B6%D0%B8%D0%BA%D1%83-%D0%BF%D1%8B%D0%B6%D0%B8%D0%BA%D1%83+Pamyatnik+Chizhiku-pyzhiku/59.9333057,30.3430284/59.9342302,30.3351749/@59.9326446,30.3379107,16z/data=!4m25!4m24!1m0!1m5!1m1!1s0x0:0x3e676f3bea7153b7!2m2!1d30.3289!2d59.9401!1m0!1m0!1m5!1m1!1s0x0:0xd32a20ced11ac86a!2m2!1d30.332149!2d59.943531!1m5!1m1!1s0x0:0x96e1bfd34a9b39b9!2m2!1d30.3379!2d59.9417!1m0!1m0!3e2?hl=bg </t>
  </si>
  <si>
    <t xml:space="preserve">https://www.google.bg/maps/dir/%D0%93%D0%BE%D1%80%D1%8C%D0%BA%D0%BE%D0%B2%D1%81%D0%BA%D0%B0%D1%8F+Gorkovskaya/59.9509422,30.3208879/59.9500665,30.315899/59.9487664,30.313603/59.9491116,30.317409/59.9503258,30.3201181/59.9544516,30.3377724/%D0%9A%D1%80%D0%B5%D0%B9%D1%81%D0%B5%D1%80+%D0%90%D0%B2%D1%80%D0%BE%D1%80%D0%B0+Cruiser+Aurora/59.9527809,30.3272742/59.9561007,30.3189701/@59.9549162,30.3221727,15z/data=!4m27!4m26!1m5!1m1!1s0x46963169ff515305:0xf1202446f3a0b708!2m2!1d30.318736!2d59.956185!1m0!1m0!1m0!1m0!1m0!1m0!1m10!1m1!1s0x0:0xb0cdf4c3fd4ffced!2m2!1d30.337833!2d59.955405!3m4!1m2!1d30.3299706!2d59.9533255!3s0x4696316e9f2c2089:0xd06e3bbdd761d0b3!1m0!1m0!3e2?hl=bg </t>
  </si>
  <si>
    <t>сайт / информация</t>
  </si>
  <si>
    <t>пешеходен маршрут</t>
  </si>
  <si>
    <t xml:space="preserve">https://www.google.bg/maps/dir/55.7587085,37.6176988/55.7596669,37.6188119/55.7577968,37.6167597/55.755809,37.6148688/55.7507968,37.6126015/55.7546121,37.6180472/%D0%A5%D1%80%D0%B0%D0%BC+%D0%92%D0%B0%D1%81%D0%B8%D0%BB%D0%B8%D1%8F+%D0%91%D0%BB%D0%B0%D0%B6%D0%B5%D0%BD%D0%BD%D0%BE%D0%B3%D0%BE/%D0%A5%D1%80%D0%B0%D0%BC+%D0%A5%D1%80%D0%B8%D1%81%D1%82%D0%B0+%D0%A1%D0%BF%D0%B0%D1%81%D0%B8%D1%82%D0%B5%D0%BB%D1%8F/%D0%9B%D1%83%D0%BD%D0%B0-%D0%9F%D0%B0%D1%80%D0%BA+%D0%9A%D0%B0%D1%80%D1%83%D1%81%D0%B5%D0%BB%D1%8C/%D0%9C%D1%83%D0%B7%D0%B5%D0%B9+%D1%80%D0%B5%D1%82%D1%80%D0%BE%D0%B0%D0%B2%D1%82%D0%BE%D0%BC%D0%BE%D0%B1%D0%B8%D0%BB%D0%B5%D0%B9/@55.7258041,37.5950886,16z/data=!4m62!4m61!1m0!1m5!3m4!1m2!1d37.6192948!2d55.7587976!3s0x46b54a5b3de3a369:0x98c2e4f2c5c619fe!1m0!1m0!1m0!1m5!3m4!1m2!1d37.6207212!2d55.7543181!3s0x46b54a5a05f63163:0x49c7701fb072adeb!1m20!1m1!1s0x0:0xa4cf168ae7cb3ae5!2m2!1d37.623087!2d55.752523!3m4!1m2!1d37.6180068!2d55.7518251!3s0x46b54a56d8378085:0xb40d8682b727ae1!3m4!1m2!1d37.6125032!2d55.7479039!3s0x46b54a547aae9833:0xed4ad0a3906c7d7f!3m4!1m2!1d37.60699!2d55.7459147!3s0x46b54a5354e700c5:0xa7a5a16f22a7236!1m10!1m1!1s0x0:0x4b16fe357fece312!2m2!1d37.605494!2d55.744637!3m4!1m2!1d37.6000617!2d55.7300165!3s0x46b54b099ea5c3bf:0xab1d5c3b70b2016a!1m5!1m1!1s0x0:0xe0e30c2a65b48cd9!2m2!1d37.596185!2d55.723678!1m5!1m1!1s0x0:0x7659cfc8c52cb68e!2m2!1d37.577346!2d55.730935!3e2?hl=bg </t>
  </si>
  <si>
    <t>https://www.google.bg/maps/dir/55.7095477,37.5579668/55.7092629,37.5575328/%D0%92%D0%BE%D1%80%D0%BE%D0%B1%D1%8C%D0%B5%D0%B2%D1%8B+%D0%93%D0%BE%D1%80%D1%8B+Vorobyevy+Gory,+Kofeynya/55.7089652,37.5416675/55.7039599,37.5326982/%D0%A3%D0%BD%D0%B8%D0%B2%D0%B5%D1%80%D1%81%D0%B8%D1%82%D0%B5%D1%82+Universitet/@55.6999638,37.5370863,14z/data=!4m23!4m22!1m0!1m0!1m10!1m1!1s0x0:0xe94326206fc8326a!2m2!1d37.544741!2d55.708492!3m4!1m2!1d37.5401273!2d55.7104111!3s0x46b54c7a3a9b8977:0x2ec959f0c66910ac!1m0!1m0!1m5!1m1!1s0x46b54cf5446eba13:0x8fb96b59875f998a!2m2!1d37.534592!2d55.692551!3e2?hl=bg</t>
  </si>
  <si>
    <t>Воробьевы горы и МГУ</t>
  </si>
  <si>
    <t>Ден от седмицата:</t>
  </si>
  <si>
    <t>Ден:</t>
  </si>
  <si>
    <t>Преспиване:</t>
  </si>
  <si>
    <t>Събота</t>
  </si>
  <si>
    <t>Неделя</t>
  </si>
  <si>
    <t>Понеделник</t>
  </si>
  <si>
    <t>Русия - Смоленск</t>
  </si>
  <si>
    <t>Вторник</t>
  </si>
  <si>
    <t>Сряда</t>
  </si>
  <si>
    <t>Четвъртък</t>
  </si>
  <si>
    <t>Петък</t>
  </si>
  <si>
    <t>Тотал:</t>
  </si>
  <si>
    <t>Общ маршрут:</t>
  </si>
  <si>
    <t>10 билета на човек</t>
  </si>
  <si>
    <t>автобус + маршрутка до Царское село</t>
  </si>
  <si>
    <t>Показания на километража:</t>
  </si>
  <si>
    <t>София - начало</t>
  </si>
  <si>
    <t>25350 км</t>
  </si>
  <si>
    <t>0 км</t>
  </si>
  <si>
    <t>Изминато разстояние:</t>
  </si>
  <si>
    <t>26131 км</t>
  </si>
  <si>
    <t>781 км</t>
  </si>
  <si>
    <t>26817 км</t>
  </si>
  <si>
    <t>768 км</t>
  </si>
  <si>
    <t>27585 км</t>
  </si>
  <si>
    <t>364 км</t>
  </si>
  <si>
    <t>27949 км</t>
  </si>
  <si>
    <t>29207 км</t>
  </si>
  <si>
    <t>720 км</t>
  </si>
  <si>
    <t>29927 км</t>
  </si>
  <si>
    <t>30491 км</t>
  </si>
  <si>
    <t>31272 км</t>
  </si>
  <si>
    <t>686 км</t>
  </si>
  <si>
    <t>28658 км</t>
  </si>
  <si>
    <t>709 км</t>
  </si>
  <si>
    <t>549 км</t>
  </si>
  <si>
    <t>564 км</t>
  </si>
  <si>
    <t>5922 км</t>
  </si>
  <si>
    <t>Среден разход: 320,26 л / 5922 км = 5,407 л/100 км</t>
  </si>
  <si>
    <t>Населено място:</t>
  </si>
  <si>
    <t>Цена лева:</t>
  </si>
  <si>
    <t>Брой нощувки двойна стая:</t>
  </si>
  <si>
    <t>Линк:</t>
  </si>
  <si>
    <t>https://maps.google.bg/maps?saddr=%D0%9D%D0%B5%D0%B8%D0%B7%D0%B2%D0%B5%D1%81%D1%82%D0%B5%D0%BD+%D0%BF%D1%8A%D1%82&amp;daddr=45.921774,21.2788063+to:47.4207573,21.6243422+to:S%C3%A1msoni+%C3%BAt%2F%D0%BF%D1%8A%D1%82+471+to:Zgoda+to:52.0729449,23.656311+to:53.450259,26.4712781+to:%D0%9C1+to:55.7777295,37.3975426+to:%D1%83%D0%BB.+%D0%AF%D1%80%D0%BE%D1%81%D0%BB%D0%B0%D0%B2%D1%81%D0%BA%D0%B0%D1%8F+to:55.8215804,37.645873+to:55.8948403,37.689686+to:%D1%83%D0%BB.+%D0%9F%D1%83%D0%BB%D0%BA%D0%BE%D0%B2%D1%81%D0%BA%D0%B0%D1%8F+to:2.+Pre%C4%8Du+iela+to:51.2648213,22.5726214+to:51.265665,22.51752+to:DK12%2FDK17%2FE372+to:S%C3%A1msoni+%C3%BAt%2F%D0%BF%D1%8A%D1%82+471+to:47.436713,21.6288168+to:47.057473,21.891924+to:%D0%9D%D0%B5%D0%B8%D0%B7%D0%B2%D0%B5%D1%81%D1%82%D0%B5%D0%BD+%D0%BF%D1%8A%D1%82&amp;hl=bg&amp;ie=UTF8&amp;ll=52.749594,28.828125&amp;spn=24.240055,67.631836&amp;sll=55.748565,37.443466&amp;sspn=0.08763,0.264187&amp;geocode=Fe3aiwIdMzljAQ%3BFe61vAIdVrBEASkpALvKGnBFRzFFdYcwgAzXPg%3BFVWV0wIdFvZJASmDtnsg1wVHRzFqsVXiRHml-w%3BFTp71QIdzlBKAQ%3BFSgDGgMdBZpgAQ%3BFfCRGgMdd_doASk_YX1AnwshRzFuHWh2--hbyw%3BFROWLwMdbuuTASkFRDFEqzvZRjFypPr7vm07Iw%3BFcsWSAMd5v7vAQ%3BFcEZUwMdJqQ6AindLbMAt0i1RjHvufKB371_mg%3BFTO_UwMdYXQ-Ag%3BFQzFUwMdMW4-AilpReI_2DW1RjGZzRCFnOfTUw%3BFTjjVAMdVhk_Aim9rCX-PDG1RjF2N11bCEDVgg%3BFVARkQMdLhnPAQ%3BFdGkVAMdjNWUAQ%3BFTU9DgMdTW5YASmjJDXpTVciRzG2BTUrN6DH3w%3BFYFADgMdEJdXASmTMHUUk1kiRzEoNwhRHe600A%3BFRJ0DgMd0_1WAQ%3BFUF71QId4lBKAQ%3BFanT0wIdkAdKASmXfcsG5gVHRzFSg9o6nPo6GQ%3BFUEKzgIdVAtOASl1OntoMkZGRzHFEwtNm-xC3w%3BFU3diwId9StjAQ&amp;mra=dpe&amp;mrsp=8&amp;sz=13&amp;via=1,2,5,6,8,10,11,14,15,18,19&amp;t=m&amp;z=5</t>
  </si>
  <si>
    <t>Хотели, транспорт, входни такси, бензин:</t>
  </si>
  <si>
    <t>Общо изхарчени</t>
  </si>
  <si>
    <t>Общо пътуване</t>
  </si>
  <si>
    <t>Жежов</t>
  </si>
  <si>
    <t>Храна, подаръци, паркинг и др.:</t>
  </si>
  <si>
    <t>Всички стойности са в Български лев.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</si>
</sst>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лв.&quot;;[Red]\-#,##0.00\ &quot;лв.&quot;"/>
    <numFmt numFmtId="164" formatCode="0.00000"/>
    <numFmt numFmtId="165" formatCode="[$-402]dd\ mmmm\ yyyy\ &quot;г.&quot;;@"/>
    <numFmt numFmtId="166" formatCode="###,\к\м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9"/>
      <color rgb="FF000000"/>
      <name val="Tahoma"/>
      <family val="2"/>
      <charset val="204"/>
    </font>
    <font>
      <sz val="9"/>
      <color rgb="FF333333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rgb="FF000000"/>
      <name val="Trebuchet MS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000000"/>
      <name val="Verdana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353535"/>
      <name val="Arial"/>
      <family val="2"/>
      <charset val="204"/>
    </font>
    <font>
      <sz val="8"/>
      <color rgb="FF3B1A19"/>
      <name val="Tahoma"/>
      <family val="2"/>
      <charset val="204"/>
    </font>
    <font>
      <sz val="8"/>
      <color rgb="FF392B25"/>
      <name val="Tahoma"/>
      <family val="2"/>
      <charset val="204"/>
    </font>
    <font>
      <u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BF63"/>
        <bgColor indexed="64"/>
      </patternFill>
    </fill>
    <fill>
      <patternFill patternType="solid">
        <fgColor rgb="FFFDF8E6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6E29E"/>
      </right>
      <top/>
      <bottom/>
      <diagonal/>
    </border>
    <border>
      <left/>
      <right style="medium">
        <color rgb="FFF6E29E"/>
      </right>
      <top/>
      <bottom style="medium">
        <color rgb="FFF6E29E"/>
      </bottom>
      <diagonal/>
    </border>
    <border>
      <left/>
      <right/>
      <top/>
      <bottom style="medium">
        <color rgb="FFF6E29E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0" fontId="2" fillId="0" borderId="0" xfId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/>
    <xf numFmtId="0" fontId="0" fillId="2" borderId="12" xfId="0" applyFill="1" applyBorder="1" applyAlignment="1">
      <alignment vertical="center" wrapText="1"/>
    </xf>
    <xf numFmtId="0" fontId="0" fillId="2" borderId="12" xfId="0" applyFill="1" applyBorder="1"/>
    <xf numFmtId="0" fontId="1" fillId="2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ill="1" applyBorder="1"/>
    <xf numFmtId="0" fontId="0" fillId="0" borderId="0" xfId="0" applyBorder="1"/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0" fillId="2" borderId="12" xfId="0" applyFill="1" applyBorder="1" applyAlignment="1">
      <alignment vertical="center"/>
    </xf>
    <xf numFmtId="16" fontId="0" fillId="2" borderId="12" xfId="0" applyNumberForma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1" applyBorder="1" applyAlignment="1">
      <alignment vertical="center"/>
    </xf>
    <xf numFmtId="0" fontId="2" fillId="0" borderId="2" xfId="1" applyBorder="1" applyAlignment="1">
      <alignment vertical="center" wrapText="1"/>
    </xf>
    <xf numFmtId="0" fontId="0" fillId="0" borderId="2" xfId="0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3" xfId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3" xfId="0" applyBorder="1"/>
    <xf numFmtId="0" fontId="5" fillId="0" borderId="3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2" fillId="0" borderId="2" xfId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 wrapText="1"/>
    </xf>
    <xf numFmtId="164" fontId="15" fillId="5" borderId="15" xfId="0" applyNumberFormat="1" applyFont="1" applyFill="1" applyBorder="1" applyAlignment="1">
      <alignment horizontal="right" vertical="center" wrapText="1"/>
    </xf>
    <xf numFmtId="164" fontId="15" fillId="0" borderId="0" xfId="0" applyNumberFormat="1" applyFont="1"/>
    <xf numFmtId="14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15" fillId="5" borderId="15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16" fontId="0" fillId="0" borderId="0" xfId="0" applyNumberFormat="1"/>
    <xf numFmtId="2" fontId="0" fillId="0" borderId="1" xfId="0" applyNumberFormat="1" applyBorder="1"/>
    <xf numFmtId="4" fontId="1" fillId="6" borderId="1" xfId="0" applyNumberFormat="1" applyFont="1" applyFill="1" applyBorder="1"/>
    <xf numFmtId="4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0" xfId="0" applyNumberFormat="1" applyFont="1"/>
    <xf numFmtId="0" fontId="0" fillId="0" borderId="13" xfId="0" applyBorder="1"/>
    <xf numFmtId="0" fontId="17" fillId="0" borderId="0" xfId="0" applyFont="1"/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2" xfId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3" xfId="1" applyFont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left" vertical="center" wrapText="1"/>
    </xf>
    <xf numFmtId="0" fontId="18" fillId="0" borderId="0" xfId="0" applyFont="1"/>
    <xf numFmtId="1" fontId="1" fillId="0" borderId="0" xfId="0" applyNumberFormat="1" applyFont="1" applyAlignment="1">
      <alignment horizontal="right"/>
    </xf>
    <xf numFmtId="1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2" fillId="0" borderId="19" xfId="1" applyBorder="1" applyAlignment="1">
      <alignment vertical="center" wrapText="1"/>
    </xf>
    <xf numFmtId="0" fontId="2" fillId="0" borderId="10" xfId="1" applyBorder="1" applyAlignment="1">
      <alignment vertical="center" wrapText="1"/>
    </xf>
    <xf numFmtId="0" fontId="19" fillId="0" borderId="1" xfId="1" applyFont="1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2" xfId="1" applyBorder="1" applyAlignment="1">
      <alignment vertical="center"/>
    </xf>
    <xf numFmtId="0" fontId="19" fillId="0" borderId="5" xfId="1" applyFont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0" fontId="0" fillId="2" borderId="7" xfId="0" applyFill="1" applyBorder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8" fontId="0" fillId="0" borderId="0" xfId="0" applyNumberFormat="1"/>
    <xf numFmtId="0" fontId="2" fillId="0" borderId="0" xfId="1" applyNumberFormat="1"/>
    <xf numFmtId="1" fontId="0" fillId="0" borderId="0" xfId="0" applyNumberFormat="1"/>
    <xf numFmtId="0" fontId="18" fillId="0" borderId="0" xfId="0" applyFont="1" applyAlignment="1">
      <alignment horizontal="left" vertical="center" wrapText="1"/>
    </xf>
    <xf numFmtId="0" fontId="17" fillId="0" borderId="13" xfId="0" applyFont="1" applyBorder="1"/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/>
    <xf numFmtId="0" fontId="17" fillId="0" borderId="1" xfId="0" applyFont="1" applyBorder="1"/>
    <xf numFmtId="0" fontId="2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2" fontId="20" fillId="0" borderId="21" xfId="0" applyNumberFormat="1" applyFon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1" xfId="1" applyBorder="1"/>
    <xf numFmtId="0" fontId="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3" fontId="0" fillId="0" borderId="0" xfId="0" applyNumberFormat="1" applyAlignment="1">
      <alignment vertical="top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2" fillId="0" borderId="10" xfId="1" applyBorder="1" applyAlignment="1"/>
    <xf numFmtId="0" fontId="0" fillId="0" borderId="11" xfId="0" applyBorder="1" applyAlignment="1"/>
    <xf numFmtId="0" fontId="0" fillId="0" borderId="8" xfId="0" applyBorder="1" applyAlignment="1"/>
    <xf numFmtId="0" fontId="2" fillId="0" borderId="10" xfId="1" applyBorder="1" applyAlignment="1">
      <alignment vertical="center"/>
    </xf>
    <xf numFmtId="0" fontId="2" fillId="0" borderId="9" xfId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2" fillId="0" borderId="6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6" fontId="0" fillId="0" borderId="9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8" fillId="0" borderId="0" xfId="0" applyFont="1" applyAlignment="1">
      <alignment horizontal="left" wrapText="1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oking.com/hotel/pl/bellis.bg.html?aid=323175" TargetMode="External"/><Relationship Id="rId3" Type="http://schemas.openxmlformats.org/officeDocument/2006/relationships/hyperlink" Target="http://www.booking.com/hotel/ru/zolotoy-kolos.bg.html?aid=323175" TargetMode="External"/><Relationship Id="rId7" Type="http://schemas.openxmlformats.org/officeDocument/2006/relationships/hyperlink" Target="http://www.booking.com/hotel/lv/duet-s.ru.html?aid=318615" TargetMode="External"/><Relationship Id="rId2" Type="http://schemas.openxmlformats.org/officeDocument/2006/relationships/hyperlink" Target="http://www.booking.com/hotel/pl/zlota-rybka-biala-podlaska.bg.html?aid=323175" TargetMode="External"/><Relationship Id="rId1" Type="http://schemas.openxmlformats.org/officeDocument/2006/relationships/hyperlink" Target="http://www.booking.com/hotel/hu/b-amp-b.bg.html?aid=323175" TargetMode="External"/><Relationship Id="rId6" Type="http://schemas.openxmlformats.org/officeDocument/2006/relationships/hyperlink" Target="http://www.booking.com/hotel/hu/b-amp-b.bg.html?aid=323175" TargetMode="External"/><Relationship Id="rId5" Type="http://schemas.openxmlformats.org/officeDocument/2006/relationships/hyperlink" Target="http://moskva-minsk.ru/228/page.htm" TargetMode="External"/><Relationship Id="rId4" Type="http://schemas.openxmlformats.org/officeDocument/2006/relationships/hyperlink" Target="http://www.booking.com/hotel/ru/zvezdny.bg.html?aid=323175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os-holidays.ru/dvorec-alekseya-mixajlovicha-v-kolomenskom/" TargetMode="External"/><Relationship Id="rId13" Type="http://schemas.openxmlformats.org/officeDocument/2006/relationships/hyperlink" Target="http://ram-monino.hit.bg/main311.htm" TargetMode="External"/><Relationship Id="rId3" Type="http://schemas.openxmlformats.org/officeDocument/2006/relationships/hyperlink" Target="http://www.saintbasil.ru/" TargetMode="External"/><Relationship Id="rId7" Type="http://schemas.openxmlformats.org/officeDocument/2006/relationships/hyperlink" Target="http://mgomz.ru/wp-content/uploads/2012/05/Karta-shema-Kolomenskogo.jpg" TargetMode="External"/><Relationship Id="rId12" Type="http://schemas.openxmlformats.org/officeDocument/2006/relationships/hyperlink" Target="http://kremlin-guild.ru/foto/section.php?SECTION_ID=270" TargetMode="External"/><Relationship Id="rId2" Type="http://schemas.openxmlformats.org/officeDocument/2006/relationships/hyperlink" Target="http://www.tsaritsyno-museum.ru/ru/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www.tutu.ru/rasp.php?st1=45807&amp;st2=49807&amp;date=29.04.2014" TargetMode="External"/><Relationship Id="rId6" Type="http://schemas.openxmlformats.org/officeDocument/2006/relationships/hyperlink" Target="http://www.xxc.ru/vtxxc/" TargetMode="External"/><Relationship Id="rId11" Type="http://schemas.openxmlformats.org/officeDocument/2006/relationships/hyperlink" Target="http://www.park-gorkogo.com/about/" TargetMode="External"/><Relationship Id="rId5" Type="http://schemas.openxmlformats.org/officeDocument/2006/relationships/hyperlink" Target="http://www.gum.ru/" TargetMode="External"/><Relationship Id="rId15" Type="http://schemas.openxmlformats.org/officeDocument/2006/relationships/hyperlink" Target="http://www.vvcentre.ru/rest/photogallery/" TargetMode="External"/><Relationship Id="rId10" Type="http://schemas.openxmlformats.org/officeDocument/2006/relationships/hyperlink" Target="http://www.autoville.ru/index.php/retromuseum" TargetMode="External"/><Relationship Id="rId4" Type="http://schemas.openxmlformats.org/officeDocument/2006/relationships/hyperlink" Target="http://fototelegraf.ru/?p=175451" TargetMode="External"/><Relationship Id="rId9" Type="http://schemas.openxmlformats.org/officeDocument/2006/relationships/hyperlink" Target="http://auto-retro-museum.ru/" TargetMode="External"/><Relationship Id="rId14" Type="http://schemas.openxmlformats.org/officeDocument/2006/relationships/hyperlink" Target="http://www.space-museum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tersburgcard.com/petersburg-museums/savior-on-blood-church/" TargetMode="External"/><Relationship Id="rId13" Type="http://schemas.openxmlformats.org/officeDocument/2006/relationships/hyperlink" Target="http://www.spbmuseum.ru/events/61/47021/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://www.petersburgcard.com/petersburg-museums/peter-and-paul-fortress/" TargetMode="External"/><Relationship Id="rId7" Type="http://schemas.openxmlformats.org/officeDocument/2006/relationships/hyperlink" Target="http://www.petersburgcard.com/excursions/boat/white-night-water-tour/" TargetMode="External"/><Relationship Id="rId12" Type="http://schemas.openxmlformats.org/officeDocument/2006/relationships/hyperlink" Target="http://www.boattrip.ru/peterhof/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://www.tzar.ru/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www.peterhofmuseum.ru/page.php?id=4&amp;page=47" TargetMode="External"/><Relationship Id="rId6" Type="http://schemas.openxmlformats.org/officeDocument/2006/relationships/hyperlink" Target="http://www.cathedral.ru/" TargetMode="External"/><Relationship Id="rId11" Type="http://schemas.openxmlformats.org/officeDocument/2006/relationships/hyperlink" Target="http://www.boattrip.ru/excursion/7_bridges" TargetMode="External"/><Relationship Id="rId5" Type="http://schemas.openxmlformats.org/officeDocument/2006/relationships/hyperlink" Target="http://www.petersburgcard.com/petersburg-museums/isaac-cathedral/" TargetMode="External"/><Relationship Id="rId15" Type="http://schemas.openxmlformats.org/officeDocument/2006/relationships/hyperlink" Target="http://www.rustelecom-museum.ru/" TargetMode="External"/><Relationship Id="rId10" Type="http://schemas.openxmlformats.org/officeDocument/2006/relationships/hyperlink" Target="http://www.petersburgcard.com/petersburg-museums/monument-leningrad-defenders/" TargetMode="External"/><Relationship Id="rId4" Type="http://schemas.openxmlformats.org/officeDocument/2006/relationships/hyperlink" Target="http://www.spbmuseum.ru/" TargetMode="External"/><Relationship Id="rId9" Type="http://schemas.openxmlformats.org/officeDocument/2006/relationships/hyperlink" Target="http://www.cathedral.ru/" TargetMode="External"/><Relationship Id="rId14" Type="http://schemas.openxmlformats.org/officeDocument/2006/relationships/hyperlink" Target="http://www.petersburgcard.com/petersburg-museums/popov-museu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30" sqref="D30"/>
    </sheetView>
  </sheetViews>
  <sheetFormatPr defaultRowHeight="15" x14ac:dyDescent="0.25"/>
  <cols>
    <col min="1" max="1" width="3.140625" bestFit="1" customWidth="1"/>
    <col min="2" max="2" width="18.140625" bestFit="1" customWidth="1"/>
    <col min="3" max="3" width="13.85546875" bestFit="1" customWidth="1"/>
    <col min="4" max="4" width="13.85546875" customWidth="1"/>
    <col min="5" max="5" width="11.85546875" bestFit="1" customWidth="1"/>
    <col min="6" max="6" width="29.140625" customWidth="1"/>
    <col min="7" max="7" width="44.85546875" customWidth="1"/>
    <col min="8" max="8" width="91.5703125" customWidth="1"/>
    <col min="11" max="11" width="9.7109375" bestFit="1" customWidth="1"/>
  </cols>
  <sheetData>
    <row r="1" spans="1:11" s="137" customFormat="1" ht="33" customHeight="1" thickBot="1" x14ac:dyDescent="0.3">
      <c r="A1" s="148" t="s">
        <v>169</v>
      </c>
      <c r="B1" s="148" t="s">
        <v>321</v>
      </c>
      <c r="C1" s="149" t="s">
        <v>322</v>
      </c>
      <c r="D1" s="149" t="s">
        <v>336</v>
      </c>
      <c r="E1" s="149" t="s">
        <v>340</v>
      </c>
      <c r="F1" s="149" t="s">
        <v>323</v>
      </c>
    </row>
    <row r="2" spans="1:11" s="72" customFormat="1" x14ac:dyDescent="0.25">
      <c r="A2" s="143">
        <v>1</v>
      </c>
      <c r="B2" s="144" t="s">
        <v>324</v>
      </c>
      <c r="C2" s="145">
        <v>41804</v>
      </c>
      <c r="D2" s="146" t="s">
        <v>338</v>
      </c>
      <c r="E2" s="146" t="s">
        <v>339</v>
      </c>
      <c r="F2" s="147" t="s">
        <v>337</v>
      </c>
    </row>
    <row r="3" spans="1:11" x14ac:dyDescent="0.25">
      <c r="A3" s="18">
        <v>2</v>
      </c>
      <c r="B3" s="18" t="s">
        <v>324</v>
      </c>
      <c r="C3" s="139">
        <v>41804</v>
      </c>
      <c r="D3" s="140" t="s">
        <v>341</v>
      </c>
      <c r="E3" s="140" t="s">
        <v>342</v>
      </c>
      <c r="F3" s="141" t="s">
        <v>0</v>
      </c>
      <c r="J3" s="131"/>
      <c r="K3" s="132"/>
    </row>
    <row r="4" spans="1:11" x14ac:dyDescent="0.25">
      <c r="A4" s="18">
        <v>3</v>
      </c>
      <c r="B4" s="18" t="s">
        <v>325</v>
      </c>
      <c r="C4" s="139">
        <v>41805</v>
      </c>
      <c r="D4" s="140" t="s">
        <v>343</v>
      </c>
      <c r="E4" s="140" t="s">
        <v>353</v>
      </c>
      <c r="F4" s="5" t="s">
        <v>1</v>
      </c>
      <c r="J4" s="131"/>
    </row>
    <row r="5" spans="1:11" x14ac:dyDescent="0.25">
      <c r="A5" s="18">
        <v>4</v>
      </c>
      <c r="B5" s="18" t="s">
        <v>326</v>
      </c>
      <c r="C5" s="139">
        <v>41806</v>
      </c>
      <c r="D5" s="140" t="s">
        <v>345</v>
      </c>
      <c r="E5" s="140" t="s">
        <v>344</v>
      </c>
      <c r="F5" s="141" t="s">
        <v>327</v>
      </c>
      <c r="J5" s="72"/>
    </row>
    <row r="6" spans="1:11" x14ac:dyDescent="0.25">
      <c r="A6" s="18">
        <v>5</v>
      </c>
      <c r="B6" s="18" t="s">
        <v>328</v>
      </c>
      <c r="C6" s="139">
        <v>41807</v>
      </c>
      <c r="D6" s="140" t="s">
        <v>347</v>
      </c>
      <c r="E6" s="140" t="s">
        <v>346</v>
      </c>
      <c r="F6" s="5" t="s">
        <v>2</v>
      </c>
      <c r="J6" s="72"/>
    </row>
    <row r="7" spans="1:11" x14ac:dyDescent="0.25">
      <c r="A7" s="18">
        <v>6</v>
      </c>
      <c r="B7" s="18" t="s">
        <v>329</v>
      </c>
      <c r="C7" s="139">
        <v>41808</v>
      </c>
      <c r="D7" s="140" t="s">
        <v>339</v>
      </c>
      <c r="E7" s="140" t="s">
        <v>339</v>
      </c>
      <c r="F7" s="5" t="s">
        <v>2</v>
      </c>
      <c r="G7" s="72"/>
      <c r="H7" s="2"/>
      <c r="J7" s="72"/>
    </row>
    <row r="8" spans="1:11" x14ac:dyDescent="0.25">
      <c r="A8" s="18">
        <v>7</v>
      </c>
      <c r="B8" s="18" t="s">
        <v>330</v>
      </c>
      <c r="C8" s="139">
        <v>41809</v>
      </c>
      <c r="D8" s="140" t="s">
        <v>339</v>
      </c>
      <c r="E8" s="140" t="s">
        <v>339</v>
      </c>
      <c r="F8" s="5" t="s">
        <v>2</v>
      </c>
      <c r="G8" s="72"/>
      <c r="H8" s="2"/>
      <c r="J8" s="72"/>
    </row>
    <row r="9" spans="1:11" x14ac:dyDescent="0.25">
      <c r="A9" s="18">
        <v>8</v>
      </c>
      <c r="B9" s="18" t="s">
        <v>331</v>
      </c>
      <c r="C9" s="139">
        <v>41810</v>
      </c>
      <c r="D9" s="140" t="s">
        <v>339</v>
      </c>
      <c r="E9" s="140" t="s">
        <v>339</v>
      </c>
      <c r="F9" s="5" t="s">
        <v>2</v>
      </c>
      <c r="H9" s="2"/>
      <c r="J9" s="72"/>
    </row>
    <row r="10" spans="1:11" x14ac:dyDescent="0.25">
      <c r="A10" s="18">
        <v>9</v>
      </c>
      <c r="B10" s="18" t="s">
        <v>324</v>
      </c>
      <c r="C10" s="139">
        <v>41811</v>
      </c>
      <c r="D10" s="140" t="s">
        <v>354</v>
      </c>
      <c r="E10" s="140" t="s">
        <v>355</v>
      </c>
      <c r="F10" s="5" t="s">
        <v>3</v>
      </c>
      <c r="J10" s="72"/>
    </row>
    <row r="11" spans="1:11" x14ac:dyDescent="0.25">
      <c r="A11" s="18">
        <v>10</v>
      </c>
      <c r="B11" s="18" t="s">
        <v>325</v>
      </c>
      <c r="C11" s="139">
        <v>41812</v>
      </c>
      <c r="D11" s="140" t="s">
        <v>339</v>
      </c>
      <c r="E11" s="140" t="s">
        <v>339</v>
      </c>
      <c r="F11" s="5" t="s">
        <v>3</v>
      </c>
      <c r="J11" s="72"/>
    </row>
    <row r="12" spans="1:11" x14ac:dyDescent="0.25">
      <c r="A12" s="18">
        <v>11</v>
      </c>
      <c r="B12" s="18" t="s">
        <v>326</v>
      </c>
      <c r="C12" s="139">
        <v>41813</v>
      </c>
      <c r="D12" s="140" t="s">
        <v>339</v>
      </c>
      <c r="E12" s="140" t="s">
        <v>339</v>
      </c>
      <c r="F12" s="5" t="s">
        <v>3</v>
      </c>
      <c r="J12" s="72"/>
    </row>
    <row r="13" spans="1:11" x14ac:dyDescent="0.25">
      <c r="A13" s="18">
        <v>12</v>
      </c>
      <c r="B13" s="18" t="s">
        <v>328</v>
      </c>
      <c r="C13" s="139">
        <v>41814</v>
      </c>
      <c r="D13" s="140" t="s">
        <v>339</v>
      </c>
      <c r="E13" s="140" t="s">
        <v>339</v>
      </c>
      <c r="F13" s="5" t="s">
        <v>3</v>
      </c>
      <c r="J13" s="72"/>
    </row>
    <row r="14" spans="1:11" x14ac:dyDescent="0.25">
      <c r="A14" s="18">
        <v>13</v>
      </c>
      <c r="B14" s="18" t="s">
        <v>329</v>
      </c>
      <c r="C14" s="139">
        <v>41815</v>
      </c>
      <c r="D14" s="140" t="s">
        <v>348</v>
      </c>
      <c r="E14" s="140" t="s">
        <v>356</v>
      </c>
      <c r="F14" s="5" t="s">
        <v>4</v>
      </c>
      <c r="G14" s="72"/>
      <c r="H14" s="2"/>
      <c r="J14" s="72"/>
    </row>
    <row r="15" spans="1:11" x14ac:dyDescent="0.25">
      <c r="A15" s="18">
        <v>14</v>
      </c>
      <c r="B15" s="18" t="s">
        <v>330</v>
      </c>
      <c r="C15" s="139">
        <v>41816</v>
      </c>
      <c r="D15" s="140" t="s">
        <v>350</v>
      </c>
      <c r="E15" s="140" t="s">
        <v>349</v>
      </c>
      <c r="F15" s="141" t="s">
        <v>5</v>
      </c>
      <c r="G15" s="72"/>
      <c r="H15" s="2"/>
      <c r="J15" s="72"/>
    </row>
    <row r="16" spans="1:11" x14ac:dyDescent="0.25">
      <c r="A16" s="18">
        <v>15</v>
      </c>
      <c r="B16" s="18" t="s">
        <v>331</v>
      </c>
      <c r="C16" s="139">
        <v>41817</v>
      </c>
      <c r="D16" s="140" t="s">
        <v>351</v>
      </c>
      <c r="E16" s="140" t="s">
        <v>357</v>
      </c>
      <c r="F16" s="141" t="s">
        <v>0</v>
      </c>
      <c r="H16" s="2"/>
      <c r="J16" s="72"/>
    </row>
    <row r="17" spans="1:10" x14ac:dyDescent="0.25">
      <c r="A17" s="18">
        <v>16</v>
      </c>
      <c r="B17" s="18" t="s">
        <v>324</v>
      </c>
      <c r="C17" s="139">
        <v>41818</v>
      </c>
      <c r="D17" s="140" t="s">
        <v>352</v>
      </c>
      <c r="E17" s="140" t="s">
        <v>342</v>
      </c>
      <c r="F17" s="142" t="s">
        <v>266</v>
      </c>
      <c r="J17" s="72"/>
    </row>
    <row r="18" spans="1:10" x14ac:dyDescent="0.25">
      <c r="A18" s="72"/>
      <c r="B18" s="72"/>
      <c r="C18" s="129"/>
      <c r="D18" s="129"/>
      <c r="E18" s="130"/>
      <c r="J18" s="72"/>
    </row>
    <row r="19" spans="1:10" x14ac:dyDescent="0.25">
      <c r="C19" t="s">
        <v>332</v>
      </c>
      <c r="E19" s="130" t="s">
        <v>358</v>
      </c>
      <c r="F19" t="s">
        <v>359</v>
      </c>
    </row>
    <row r="22" spans="1:10" x14ac:dyDescent="0.25">
      <c r="B22" t="s">
        <v>333</v>
      </c>
      <c r="C22" s="133" t="s">
        <v>364</v>
      </c>
      <c r="D22" s="133"/>
    </row>
  </sheetData>
  <hyperlinks>
    <hyperlink ref="C22" display="https://maps.google.bg/maps?saddr=%D0%9D%D0%B5%D0%B8%D0%B7%D0%B2%D0%B5%D1%81%D1%82%D0%B5%D0%BD+%D0%BF%D1%8A%D1%82&amp;daddr=45.921774,21.2788063+to:47.4207573,21.6243422+to:S%C3%A1msoni+%C3%BAt%2F%D0%BF%D1%8A%D1%82+471+to:Zgoda+to:52.0729449,23.656311+to:53.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14" sqref="B14"/>
    </sheetView>
  </sheetViews>
  <sheetFormatPr defaultRowHeight="15" x14ac:dyDescent="0.25"/>
  <cols>
    <col min="1" max="1" width="3.42578125" style="72" customWidth="1"/>
    <col min="2" max="2" width="35.7109375" customWidth="1"/>
    <col min="3" max="3" width="14.28515625" customWidth="1"/>
    <col min="12" max="12" width="11.28515625" customWidth="1"/>
  </cols>
  <sheetData>
    <row r="1" spans="1:12" s="138" customFormat="1" ht="30" x14ac:dyDescent="0.25">
      <c r="A1" s="154" t="s">
        <v>169</v>
      </c>
      <c r="B1" s="150" t="s">
        <v>360</v>
      </c>
      <c r="C1" s="150" t="s">
        <v>362</v>
      </c>
      <c r="D1" s="151" t="s">
        <v>361</v>
      </c>
      <c r="E1" s="161" t="s">
        <v>363</v>
      </c>
      <c r="F1" s="162"/>
      <c r="G1" s="162"/>
      <c r="H1" s="162"/>
      <c r="I1" s="162"/>
      <c r="J1" s="162"/>
      <c r="K1" s="162"/>
      <c r="L1" s="163"/>
    </row>
    <row r="2" spans="1:12" x14ac:dyDescent="0.25">
      <c r="A2" s="18">
        <v>1</v>
      </c>
      <c r="B2" s="141" t="s">
        <v>0</v>
      </c>
      <c r="C2" s="5">
        <v>1</v>
      </c>
      <c r="D2" s="142">
        <v>60</v>
      </c>
      <c r="E2" s="164" t="s">
        <v>290</v>
      </c>
      <c r="F2" s="165"/>
      <c r="G2" s="165"/>
      <c r="H2" s="165"/>
      <c r="I2" s="165"/>
      <c r="J2" s="165"/>
      <c r="K2" s="165"/>
      <c r="L2" s="166"/>
    </row>
    <row r="3" spans="1:12" x14ac:dyDescent="0.25">
      <c r="A3" s="155">
        <v>2</v>
      </c>
      <c r="B3" s="5" t="s">
        <v>1</v>
      </c>
      <c r="C3" s="5">
        <v>1</v>
      </c>
      <c r="D3" s="142">
        <v>40</v>
      </c>
      <c r="E3" s="152" t="s">
        <v>289</v>
      </c>
      <c r="F3" s="5"/>
      <c r="G3" s="5"/>
      <c r="H3" s="5"/>
      <c r="I3" s="5"/>
      <c r="J3" s="5"/>
      <c r="K3" s="5"/>
      <c r="L3" s="5"/>
    </row>
    <row r="4" spans="1:12" ht="30" x14ac:dyDescent="0.25">
      <c r="A4" s="155">
        <v>3</v>
      </c>
      <c r="B4" s="153" t="s">
        <v>292</v>
      </c>
      <c r="C4" s="14">
        <v>1</v>
      </c>
      <c r="D4" s="14">
        <v>40</v>
      </c>
      <c r="E4" s="167" t="s">
        <v>291</v>
      </c>
      <c r="F4" s="165"/>
      <c r="G4" s="165"/>
      <c r="H4" s="165"/>
      <c r="I4" s="165"/>
      <c r="J4" s="165"/>
      <c r="K4" s="165"/>
      <c r="L4" s="166"/>
    </row>
    <row r="5" spans="1:12" x14ac:dyDescent="0.25">
      <c r="A5" s="155">
        <v>4</v>
      </c>
      <c r="B5" s="5" t="s">
        <v>2</v>
      </c>
      <c r="C5" s="5">
        <v>4</v>
      </c>
      <c r="D5" s="5">
        <v>484</v>
      </c>
      <c r="E5" s="164" t="s">
        <v>288</v>
      </c>
      <c r="F5" s="165"/>
      <c r="G5" s="165"/>
      <c r="H5" s="165"/>
      <c r="I5" s="165"/>
      <c r="J5" s="165"/>
      <c r="K5" s="165"/>
      <c r="L5" s="166"/>
    </row>
    <row r="6" spans="1:12" x14ac:dyDescent="0.25">
      <c r="A6" s="155">
        <v>5</v>
      </c>
      <c r="B6" s="5" t="s">
        <v>3</v>
      </c>
      <c r="C6" s="5">
        <v>4</v>
      </c>
      <c r="D6" s="142">
        <v>583</v>
      </c>
      <c r="E6" s="164" t="s">
        <v>287</v>
      </c>
      <c r="F6" s="165"/>
      <c r="G6" s="165"/>
      <c r="H6" s="165"/>
      <c r="I6" s="165"/>
      <c r="J6" s="165"/>
      <c r="K6" s="165"/>
      <c r="L6" s="166"/>
    </row>
    <row r="7" spans="1:12" x14ac:dyDescent="0.25">
      <c r="A7" s="155">
        <v>6</v>
      </c>
      <c r="B7" s="5" t="s">
        <v>4</v>
      </c>
      <c r="C7" s="5">
        <v>1</v>
      </c>
      <c r="D7" s="142">
        <v>59</v>
      </c>
      <c r="E7" s="164" t="s">
        <v>286</v>
      </c>
      <c r="F7" s="165"/>
      <c r="G7" s="165"/>
      <c r="H7" s="165"/>
      <c r="I7" s="165"/>
      <c r="J7" s="165"/>
      <c r="K7" s="165"/>
      <c r="L7" s="166"/>
    </row>
    <row r="8" spans="1:12" x14ac:dyDescent="0.25">
      <c r="A8" s="155">
        <v>7</v>
      </c>
      <c r="B8" s="141" t="s">
        <v>5</v>
      </c>
      <c r="C8" s="5">
        <v>1</v>
      </c>
      <c r="D8" s="5">
        <v>66</v>
      </c>
      <c r="E8" s="164" t="s">
        <v>285</v>
      </c>
      <c r="F8" s="165"/>
      <c r="G8" s="165"/>
      <c r="H8" s="165"/>
      <c r="I8" s="165"/>
      <c r="J8" s="165"/>
      <c r="K8" s="165"/>
      <c r="L8" s="166"/>
    </row>
    <row r="9" spans="1:12" x14ac:dyDescent="0.25">
      <c r="A9" s="155">
        <v>8</v>
      </c>
      <c r="B9" s="141" t="s">
        <v>0</v>
      </c>
      <c r="C9" s="5">
        <v>1</v>
      </c>
      <c r="D9" s="141">
        <v>50</v>
      </c>
      <c r="E9" s="164" t="s">
        <v>290</v>
      </c>
      <c r="F9" s="165"/>
      <c r="G9" s="165"/>
      <c r="H9" s="165"/>
      <c r="I9" s="165"/>
      <c r="J9" s="165"/>
      <c r="K9" s="165"/>
      <c r="L9" s="166"/>
    </row>
    <row r="10" spans="1:12" x14ac:dyDescent="0.25">
      <c r="A10" s="156"/>
    </row>
    <row r="11" spans="1:12" x14ac:dyDescent="0.25">
      <c r="A11" s="156"/>
      <c r="D11" s="1"/>
    </row>
    <row r="12" spans="1:12" x14ac:dyDescent="0.25">
      <c r="D12" s="1"/>
    </row>
  </sheetData>
  <mergeCells count="8">
    <mergeCell ref="E1:L1"/>
    <mergeCell ref="E7:L7"/>
    <mergeCell ref="E8:L8"/>
    <mergeCell ref="E9:L9"/>
    <mergeCell ref="E2:L2"/>
    <mergeCell ref="E4:L4"/>
    <mergeCell ref="E5:L5"/>
    <mergeCell ref="E6:L6"/>
  </mergeCells>
  <hyperlinks>
    <hyperlink ref="E2" r:id="rId1"/>
    <hyperlink ref="E3" r:id="rId2"/>
    <hyperlink ref="E5" r:id="rId3"/>
    <hyperlink ref="E6" r:id="rId4"/>
    <hyperlink ref="E4" r:id="rId5"/>
    <hyperlink ref="E9" r:id="rId6"/>
    <hyperlink ref="E7" r:id="rId7"/>
    <hyperlink ref="E8" r:id="rId8"/>
  </hyperlinks>
  <pageMargins left="0.7" right="0.7" top="0.75" bottom="0.75" header="0.3" footer="0.3"/>
  <pageSetup paperSize="9"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pane ySplit="1" topLeftCell="A38" activePane="bottomLeft" state="frozen"/>
      <selection pane="bottomLeft" activeCell="B48" sqref="B48"/>
    </sheetView>
  </sheetViews>
  <sheetFormatPr defaultRowHeight="15" x14ac:dyDescent="0.25"/>
  <cols>
    <col min="2" max="2" width="23" customWidth="1"/>
    <col min="3" max="3" width="30.140625" customWidth="1"/>
    <col min="5" max="5" width="43.140625" customWidth="1"/>
    <col min="6" max="6" width="28.42578125" customWidth="1"/>
    <col min="7" max="7" width="31.7109375" style="12" customWidth="1"/>
    <col min="8" max="8" width="56.42578125" customWidth="1"/>
  </cols>
  <sheetData>
    <row r="1" spans="1:11" s="3" customFormat="1" ht="45.75" thickBot="1" x14ac:dyDescent="0.3">
      <c r="A1" s="89" t="s">
        <v>21</v>
      </c>
      <c r="B1" s="89" t="s">
        <v>7</v>
      </c>
      <c r="C1" s="89" t="s">
        <v>8</v>
      </c>
      <c r="D1" s="90" t="s">
        <v>295</v>
      </c>
      <c r="E1" s="89" t="s">
        <v>9</v>
      </c>
      <c r="F1" s="89" t="s">
        <v>10</v>
      </c>
      <c r="G1" s="89" t="s">
        <v>316</v>
      </c>
      <c r="H1" s="59" t="s">
        <v>317</v>
      </c>
    </row>
    <row r="2" spans="1:11" s="3" customFormat="1" ht="30.75" customHeight="1" thickBot="1" x14ac:dyDescent="0.3">
      <c r="A2" s="115" t="s">
        <v>311</v>
      </c>
      <c r="B2" s="114" t="s">
        <v>91</v>
      </c>
      <c r="C2" s="114"/>
      <c r="D2" s="114"/>
      <c r="E2" s="114" t="s">
        <v>17</v>
      </c>
      <c r="F2" s="114"/>
      <c r="G2" s="119" t="s">
        <v>92</v>
      </c>
      <c r="H2" s="168" t="s">
        <v>318</v>
      </c>
    </row>
    <row r="3" spans="1:11" s="3" customFormat="1" ht="15" customHeight="1" x14ac:dyDescent="0.25">
      <c r="A3" s="173" t="s">
        <v>30</v>
      </c>
      <c r="B3" s="34" t="s">
        <v>60</v>
      </c>
      <c r="C3" s="24"/>
      <c r="D3" s="24"/>
      <c r="E3" s="24" t="s">
        <v>62</v>
      </c>
      <c r="F3" s="24" t="s">
        <v>61</v>
      </c>
      <c r="G3" s="122"/>
      <c r="H3" s="169"/>
      <c r="K3" s="73"/>
    </row>
    <row r="4" spans="1:11" s="3" customFormat="1" x14ac:dyDescent="0.25">
      <c r="A4" s="174"/>
      <c r="B4" s="21" t="s">
        <v>63</v>
      </c>
      <c r="C4" s="5"/>
      <c r="D4" s="5"/>
      <c r="E4" s="5"/>
      <c r="F4" s="5"/>
      <c r="G4" s="123"/>
      <c r="H4" s="169"/>
      <c r="K4" s="33"/>
    </row>
    <row r="5" spans="1:11" s="3" customFormat="1" ht="45" x14ac:dyDescent="0.25">
      <c r="A5" s="174"/>
      <c r="B5" s="5" t="s">
        <v>45</v>
      </c>
      <c r="C5" s="4" t="s">
        <v>59</v>
      </c>
      <c r="D5" s="5"/>
      <c r="E5" s="5"/>
      <c r="F5" s="5"/>
      <c r="G5" s="124" t="s">
        <v>58</v>
      </c>
      <c r="H5" s="169"/>
      <c r="K5" s="33"/>
    </row>
    <row r="6" spans="1:11" ht="90" x14ac:dyDescent="0.25">
      <c r="A6" s="174"/>
      <c r="B6" s="4" t="s">
        <v>23</v>
      </c>
      <c r="C6" s="10" t="s">
        <v>25</v>
      </c>
      <c r="D6" s="18">
        <v>250</v>
      </c>
      <c r="E6" s="11" t="s">
        <v>26</v>
      </c>
      <c r="F6" s="4" t="s">
        <v>24</v>
      </c>
      <c r="G6" s="124" t="s">
        <v>22</v>
      </c>
      <c r="H6" s="169"/>
    </row>
    <row r="7" spans="1:11" ht="22.5" x14ac:dyDescent="0.25">
      <c r="A7" s="174"/>
      <c r="B7" s="5" t="s">
        <v>27</v>
      </c>
      <c r="C7" s="11" t="s">
        <v>28</v>
      </c>
      <c r="D7" s="20">
        <v>0</v>
      </c>
      <c r="E7" s="5"/>
      <c r="F7" s="5" t="s">
        <v>29</v>
      </c>
      <c r="G7" s="123"/>
      <c r="H7" s="169"/>
    </row>
    <row r="8" spans="1:11" ht="45" x14ac:dyDescent="0.25">
      <c r="A8" s="174"/>
      <c r="B8" s="5" t="s">
        <v>90</v>
      </c>
      <c r="C8" s="5"/>
      <c r="D8" s="18">
        <v>350</v>
      </c>
      <c r="E8" s="5"/>
      <c r="F8" s="5"/>
      <c r="G8" s="120" t="s">
        <v>89</v>
      </c>
      <c r="H8" s="169"/>
    </row>
    <row r="9" spans="1:11" x14ac:dyDescent="0.25">
      <c r="A9" s="174"/>
      <c r="B9" s="35"/>
      <c r="C9" s="35"/>
      <c r="D9" s="35"/>
      <c r="E9" s="35"/>
      <c r="F9" s="35"/>
      <c r="G9" s="60"/>
      <c r="H9" s="169"/>
    </row>
    <row r="10" spans="1:11" x14ac:dyDescent="0.25">
      <c r="A10" s="174"/>
      <c r="B10" s="21" t="s">
        <v>66</v>
      </c>
      <c r="C10" s="5"/>
      <c r="D10" s="5"/>
      <c r="E10" s="5" t="s">
        <v>68</v>
      </c>
      <c r="F10" s="5" t="s">
        <v>67</v>
      </c>
      <c r="G10" s="124" t="s">
        <v>69</v>
      </c>
      <c r="H10" s="169"/>
    </row>
    <row r="11" spans="1:11" x14ac:dyDescent="0.25">
      <c r="A11" s="174"/>
      <c r="B11" s="5" t="s">
        <v>55</v>
      </c>
      <c r="C11" s="5"/>
      <c r="D11" s="5"/>
      <c r="E11" s="5"/>
      <c r="F11" s="5" t="s">
        <v>56</v>
      </c>
      <c r="G11" s="123"/>
      <c r="H11" s="169"/>
    </row>
    <row r="12" spans="1:11" ht="30" x14ac:dyDescent="0.25">
      <c r="A12" s="174"/>
      <c r="B12" s="5" t="s">
        <v>57</v>
      </c>
      <c r="C12" s="5"/>
      <c r="D12" s="5"/>
      <c r="E12" s="5"/>
      <c r="F12" s="5"/>
      <c r="G12" s="120" t="s">
        <v>88</v>
      </c>
      <c r="H12" s="169"/>
    </row>
    <row r="13" spans="1:11" ht="45" x14ac:dyDescent="0.25">
      <c r="A13" s="174"/>
      <c r="B13" s="15" t="s">
        <v>83</v>
      </c>
      <c r="C13" s="15" t="s">
        <v>84</v>
      </c>
      <c r="D13" s="19">
        <v>300</v>
      </c>
      <c r="E13" s="15" t="s">
        <v>86</v>
      </c>
      <c r="F13" s="15" t="s">
        <v>85</v>
      </c>
      <c r="G13" s="120" t="s">
        <v>87</v>
      </c>
      <c r="H13" s="169"/>
    </row>
    <row r="14" spans="1:11" ht="140.25" x14ac:dyDescent="0.25">
      <c r="A14" s="174"/>
      <c r="B14" s="14" t="s">
        <v>320</v>
      </c>
      <c r="C14" s="5"/>
      <c r="D14" s="17"/>
      <c r="E14" s="14" t="s">
        <v>43</v>
      </c>
      <c r="F14" s="5"/>
      <c r="G14" s="14"/>
      <c r="H14" s="127" t="s">
        <v>319</v>
      </c>
    </row>
    <row r="15" spans="1:11" x14ac:dyDescent="0.25">
      <c r="A15" s="174"/>
      <c r="B15" s="5" t="s">
        <v>64</v>
      </c>
      <c r="C15" s="5"/>
      <c r="D15" s="5"/>
      <c r="E15" s="5" t="s">
        <v>64</v>
      </c>
      <c r="F15" s="5" t="s">
        <v>65</v>
      </c>
      <c r="G15" s="14"/>
      <c r="H15" s="5"/>
    </row>
    <row r="16" spans="1:11" x14ac:dyDescent="0.25">
      <c r="A16" s="174"/>
      <c r="B16" s="5" t="s">
        <v>138</v>
      </c>
      <c r="C16" s="5"/>
      <c r="D16" s="5"/>
      <c r="E16" s="5" t="s">
        <v>64</v>
      </c>
      <c r="F16" s="5"/>
      <c r="G16" s="14"/>
      <c r="H16" s="5"/>
    </row>
    <row r="17" spans="1:14" ht="90.75" thickBot="1" x14ac:dyDescent="0.3">
      <c r="A17" s="175"/>
      <c r="B17" s="114" t="s">
        <v>48</v>
      </c>
      <c r="C17" s="50" t="s">
        <v>49</v>
      </c>
      <c r="D17" s="9"/>
      <c r="E17" s="57" t="s">
        <v>51</v>
      </c>
      <c r="F17" s="57" t="s">
        <v>50</v>
      </c>
      <c r="G17" s="114"/>
      <c r="H17" s="9"/>
    </row>
    <row r="18" spans="1:14" ht="15.75" thickBot="1" x14ac:dyDescent="0.3">
      <c r="A18" s="39"/>
      <c r="B18" s="31"/>
      <c r="C18" s="31"/>
      <c r="D18" s="32">
        <f>SUM(D3:D17)</f>
        <v>900</v>
      </c>
      <c r="E18" s="31"/>
      <c r="F18" s="31"/>
      <c r="G18" s="38"/>
      <c r="H18" s="128"/>
    </row>
    <row r="19" spans="1:14" ht="75" x14ac:dyDescent="0.25">
      <c r="A19" s="182" t="s">
        <v>16</v>
      </c>
      <c r="B19" s="36" t="s">
        <v>6</v>
      </c>
      <c r="C19" s="6" t="s">
        <v>42</v>
      </c>
      <c r="D19" s="7">
        <v>150</v>
      </c>
      <c r="E19" s="6" t="s">
        <v>93</v>
      </c>
      <c r="F19" s="37" t="s">
        <v>11</v>
      </c>
      <c r="G19" s="52" t="s">
        <v>12</v>
      </c>
      <c r="H19" s="5"/>
      <c r="N19" s="2" t="s">
        <v>139</v>
      </c>
    </row>
    <row r="20" spans="1:14" ht="45" x14ac:dyDescent="0.25">
      <c r="A20" s="183"/>
      <c r="B20" s="15" t="s">
        <v>78</v>
      </c>
      <c r="C20" s="15" t="s">
        <v>81</v>
      </c>
      <c r="D20" s="20">
        <v>300</v>
      </c>
      <c r="E20" s="14" t="s">
        <v>80</v>
      </c>
      <c r="F20" s="14" t="s">
        <v>79</v>
      </c>
      <c r="G20" s="16" t="s">
        <v>82</v>
      </c>
      <c r="H20" s="5"/>
    </row>
    <row r="21" spans="1:14" ht="45.75" thickBot="1" x14ac:dyDescent="0.3">
      <c r="A21" s="183"/>
      <c r="B21" s="114" t="s">
        <v>14</v>
      </c>
      <c r="C21" s="50" t="s">
        <v>15</v>
      </c>
      <c r="D21" s="78">
        <v>200</v>
      </c>
      <c r="E21" s="114" t="s">
        <v>17</v>
      </c>
      <c r="F21" s="50" t="s">
        <v>13</v>
      </c>
      <c r="G21" s="58" t="s">
        <v>280</v>
      </c>
      <c r="H21" s="9"/>
    </row>
    <row r="22" spans="1:14" ht="15.75" thickBot="1" x14ac:dyDescent="0.3">
      <c r="A22" s="22"/>
      <c r="B22" s="38"/>
      <c r="C22" s="31"/>
      <c r="D22" s="32">
        <f>SUM(D19:D21)</f>
        <v>650</v>
      </c>
      <c r="E22" s="31"/>
      <c r="F22" s="31"/>
      <c r="G22" s="38"/>
      <c r="H22" s="31"/>
    </row>
    <row r="23" spans="1:14" ht="40.5" customHeight="1" x14ac:dyDescent="0.25">
      <c r="A23" s="182" t="s">
        <v>54</v>
      </c>
      <c r="B23" s="176" t="s">
        <v>70</v>
      </c>
      <c r="C23" s="24" t="s">
        <v>76</v>
      </c>
      <c r="D23" s="8">
        <v>400</v>
      </c>
      <c r="E23" s="184" t="s">
        <v>73</v>
      </c>
      <c r="F23" s="24" t="s">
        <v>71</v>
      </c>
      <c r="G23" s="126" t="s">
        <v>75</v>
      </c>
    </row>
    <row r="24" spans="1:14" ht="37.5" customHeight="1" x14ac:dyDescent="0.25">
      <c r="A24" s="183"/>
      <c r="B24" s="177"/>
      <c r="C24" s="5" t="s">
        <v>281</v>
      </c>
      <c r="D24" s="77">
        <v>100</v>
      </c>
      <c r="E24" s="185"/>
      <c r="F24" s="54"/>
      <c r="G24" s="170" t="s">
        <v>74</v>
      </c>
    </row>
    <row r="25" spans="1:14" ht="15" customHeight="1" thickBot="1" x14ac:dyDescent="0.3">
      <c r="A25" s="183"/>
      <c r="B25" s="177"/>
      <c r="C25" s="5" t="s">
        <v>282</v>
      </c>
      <c r="D25" s="18">
        <v>100</v>
      </c>
      <c r="E25" s="177"/>
      <c r="F25" s="54"/>
      <c r="G25" s="171"/>
    </row>
    <row r="26" spans="1:14" ht="49.5" customHeight="1" x14ac:dyDescent="0.25">
      <c r="A26" s="183"/>
      <c r="B26" s="178"/>
      <c r="C26" s="179" t="s">
        <v>77</v>
      </c>
      <c r="D26" s="180"/>
      <c r="E26" s="181"/>
      <c r="F26" s="121" t="s">
        <v>74</v>
      </c>
      <c r="G26" s="126" t="s">
        <v>72</v>
      </c>
    </row>
    <row r="27" spans="1:14" ht="240" x14ac:dyDescent="0.25">
      <c r="A27" s="183"/>
      <c r="B27" s="15" t="s">
        <v>18</v>
      </c>
      <c r="C27" s="4" t="s">
        <v>53</v>
      </c>
      <c r="D27" s="77">
        <v>300</v>
      </c>
      <c r="E27" s="113" t="s">
        <v>19</v>
      </c>
      <c r="F27" s="5"/>
      <c r="G27" s="45" t="s">
        <v>20</v>
      </c>
    </row>
    <row r="28" spans="1:14" ht="15.75" thickBot="1" x14ac:dyDescent="0.3">
      <c r="A28" s="189"/>
      <c r="B28" s="25" t="s">
        <v>310</v>
      </c>
      <c r="C28" s="26"/>
      <c r="D28" s="27"/>
      <c r="E28" s="28"/>
      <c r="F28" s="29"/>
      <c r="G28" s="125"/>
    </row>
    <row r="29" spans="1:14" ht="15.75" thickBot="1" x14ac:dyDescent="0.3">
      <c r="A29" s="30"/>
      <c r="B29" s="31"/>
      <c r="C29" s="31"/>
      <c r="D29" s="32">
        <f>D23+D27</f>
        <v>700</v>
      </c>
      <c r="E29" s="31"/>
      <c r="F29" s="31"/>
      <c r="G29" s="38"/>
      <c r="H29" s="38"/>
    </row>
    <row r="32" spans="1:14" ht="294" customHeight="1" x14ac:dyDescent="0.25">
      <c r="A32" s="5"/>
      <c r="B32" s="14" t="s">
        <v>44</v>
      </c>
      <c r="C32" s="187" t="s">
        <v>140</v>
      </c>
      <c r="D32" s="188"/>
      <c r="E32" s="15" t="s">
        <v>94</v>
      </c>
      <c r="F32" s="14"/>
      <c r="G32" s="16" t="s">
        <v>52</v>
      </c>
      <c r="H32" s="12"/>
    </row>
    <row r="35" spans="2:4" s="12" customFormat="1" x14ac:dyDescent="0.25">
      <c r="B35" s="186" t="s">
        <v>284</v>
      </c>
      <c r="C35" s="186"/>
      <c r="D35" s="186"/>
    </row>
    <row r="36" spans="2:4" x14ac:dyDescent="0.25">
      <c r="B36" s="1" t="s">
        <v>95</v>
      </c>
      <c r="C36" s="40" t="s">
        <v>96</v>
      </c>
      <c r="D36" s="1">
        <f>2*900+2*650+2*600+100</f>
        <v>4400</v>
      </c>
    </row>
    <row r="37" spans="2:4" s="13" customFormat="1" x14ac:dyDescent="0.25">
      <c r="C37" s="41" t="s">
        <v>97</v>
      </c>
      <c r="D37" s="42">
        <f>D36/24</f>
        <v>183.33333333333334</v>
      </c>
    </row>
    <row r="39" spans="2:4" x14ac:dyDescent="0.25">
      <c r="B39" s="172" t="s">
        <v>132</v>
      </c>
      <c r="C39" s="40" t="s">
        <v>96</v>
      </c>
      <c r="D39" s="1">
        <f>30*30</f>
        <v>900</v>
      </c>
    </row>
    <row r="40" spans="2:4" x14ac:dyDescent="0.25">
      <c r="B40" s="172"/>
      <c r="C40" s="41" t="s">
        <v>97</v>
      </c>
      <c r="D40" s="91">
        <f>D39/24</f>
        <v>37.5</v>
      </c>
    </row>
    <row r="42" spans="2:4" x14ac:dyDescent="0.25">
      <c r="B42" s="1" t="s">
        <v>283</v>
      </c>
      <c r="C42" s="40" t="s">
        <v>96</v>
      </c>
      <c r="D42" s="1">
        <f>4*105</f>
        <v>420</v>
      </c>
    </row>
    <row r="43" spans="2:4" x14ac:dyDescent="0.25">
      <c r="C43" s="41" t="s">
        <v>97</v>
      </c>
      <c r="D43" s="91">
        <f>D42/24</f>
        <v>17.5</v>
      </c>
    </row>
    <row r="44" spans="2:4" x14ac:dyDescent="0.25">
      <c r="B44" s="92"/>
      <c r="C44" s="92"/>
      <c r="D44" s="92"/>
    </row>
    <row r="45" spans="2:4" x14ac:dyDescent="0.25">
      <c r="C45" s="40" t="s">
        <v>96</v>
      </c>
      <c r="D45" s="1">
        <f>D36+D39+D42</f>
        <v>5720</v>
      </c>
    </row>
    <row r="46" spans="2:4" x14ac:dyDescent="0.25">
      <c r="C46" s="41" t="s">
        <v>97</v>
      </c>
      <c r="D46" s="91">
        <f>D37+D40+D43</f>
        <v>238.33333333333334</v>
      </c>
    </row>
    <row r="47" spans="2:4" x14ac:dyDescent="0.25">
      <c r="B47" t="s">
        <v>309</v>
      </c>
    </row>
  </sheetData>
  <mergeCells count="11">
    <mergeCell ref="H2:H13"/>
    <mergeCell ref="G24:G25"/>
    <mergeCell ref="B39:B40"/>
    <mergeCell ref="A3:A17"/>
    <mergeCell ref="B23:B26"/>
    <mergeCell ref="C26:E26"/>
    <mergeCell ref="A19:A21"/>
    <mergeCell ref="E23:E25"/>
    <mergeCell ref="B35:D35"/>
    <mergeCell ref="C32:D32"/>
    <mergeCell ref="A23:A28"/>
  </mergeCells>
  <hyperlinks>
    <hyperlink ref="G19" r:id="rId1"/>
    <hyperlink ref="G27" r:id="rId2"/>
    <hyperlink ref="G6" r:id="rId3"/>
    <hyperlink ref="G32" r:id="rId4"/>
    <hyperlink ref="G5" r:id="rId5"/>
    <hyperlink ref="G10" r:id="rId6"/>
    <hyperlink ref="G23" r:id="rId7"/>
    <hyperlink ref="F26" r:id="rId8"/>
    <hyperlink ref="G20" r:id="rId9"/>
    <hyperlink ref="G13" r:id="rId10"/>
    <hyperlink ref="G12" r:id="rId11"/>
    <hyperlink ref="G8" r:id="rId12"/>
    <hyperlink ref="N19" r:id="rId13"/>
    <hyperlink ref="G21" r:id="rId14"/>
    <hyperlink ref="G2" r:id="rId15"/>
    <hyperlink ref="H2" display="https://www.google.bg/maps/dir/55.7587085,37.6176988/55.7596669,37.6188119/55.7577968,37.6167597/55.755809,37.6148688/55.7507968,37.6126015/55.7546121,37.6180472/%D0%A5%D1%80%D0%B0%D0%BC+%D0%92%D0%B0%D1%81%D0%B8%D0%BB%D0%B8%D1%8F+%D0%91%D0%BB%D0%B0%D0%B6%"/>
  </hyperlinks>
  <pageMargins left="0.7" right="0.7" top="0.75" bottom="0.75" header="0.3" footer="0.3"/>
  <pageSetup paperSize="9" orientation="portrait" verticalDpi="0" r:id="rId1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workbookViewId="0">
      <pane ySplit="1" topLeftCell="A23" activePane="bottomLeft" state="frozen"/>
      <selection activeCell="B1" sqref="B1"/>
      <selection pane="bottomLeft" activeCell="B40" sqref="B40"/>
    </sheetView>
  </sheetViews>
  <sheetFormatPr defaultRowHeight="15" x14ac:dyDescent="0.25"/>
  <cols>
    <col min="1" max="1" width="13" customWidth="1"/>
    <col min="2" max="2" width="23.42578125" style="93" customWidth="1"/>
    <col min="3" max="3" width="34.7109375" customWidth="1"/>
    <col min="4" max="4" width="9.85546875" customWidth="1"/>
    <col min="5" max="5" width="35.5703125" customWidth="1"/>
    <col min="6" max="6" width="26.7109375" customWidth="1"/>
    <col min="7" max="7" width="28" style="12" customWidth="1"/>
    <col min="8" max="8" width="57.28515625" customWidth="1"/>
  </cols>
  <sheetData>
    <row r="1" spans="1:8" s="3" customFormat="1" ht="45.75" thickBot="1" x14ac:dyDescent="0.3">
      <c r="A1" s="89" t="s">
        <v>21</v>
      </c>
      <c r="B1" s="118" t="s">
        <v>7</v>
      </c>
      <c r="C1" s="89" t="s">
        <v>8</v>
      </c>
      <c r="D1" s="90" t="s">
        <v>295</v>
      </c>
      <c r="E1" s="89" t="s">
        <v>9</v>
      </c>
      <c r="F1" s="89" t="s">
        <v>10</v>
      </c>
      <c r="G1" s="89" t="s">
        <v>316</v>
      </c>
      <c r="H1" s="89" t="s">
        <v>317</v>
      </c>
    </row>
    <row r="2" spans="1:8" s="12" customFormat="1" ht="185.25" customHeight="1" x14ac:dyDescent="0.25">
      <c r="A2" s="198" t="s">
        <v>47</v>
      </c>
      <c r="B2" s="116" t="s">
        <v>31</v>
      </c>
      <c r="C2" s="46" t="s">
        <v>32</v>
      </c>
      <c r="D2" s="79"/>
      <c r="E2" s="200" t="s">
        <v>106</v>
      </c>
      <c r="F2" s="117" t="s">
        <v>33</v>
      </c>
      <c r="G2" s="52" t="s">
        <v>37</v>
      </c>
      <c r="H2" s="159"/>
    </row>
    <row r="3" spans="1:8" s="12" customFormat="1" ht="251.25" customHeight="1" x14ac:dyDescent="0.25">
      <c r="A3" s="198"/>
      <c r="B3" s="99" t="s">
        <v>34</v>
      </c>
      <c r="C3" s="95" t="s">
        <v>36</v>
      </c>
      <c r="D3" s="96">
        <v>500</v>
      </c>
      <c r="E3" s="201"/>
      <c r="F3" s="97" t="s">
        <v>35</v>
      </c>
      <c r="G3" s="94" t="s">
        <v>293</v>
      </c>
      <c r="H3" s="15"/>
    </row>
    <row r="4" spans="1:8" x14ac:dyDescent="0.25">
      <c r="A4" s="198"/>
      <c r="B4" s="203" t="s">
        <v>294</v>
      </c>
      <c r="C4" s="203"/>
      <c r="D4" s="18">
        <v>1100</v>
      </c>
      <c r="E4" s="5" t="s">
        <v>38</v>
      </c>
      <c r="F4" s="5"/>
      <c r="G4" s="16" t="s">
        <v>300</v>
      </c>
      <c r="H4" s="152"/>
    </row>
    <row r="5" spans="1:8" ht="120" customHeight="1" x14ac:dyDescent="0.25">
      <c r="A5" s="198"/>
      <c r="B5" s="100" t="s">
        <v>141</v>
      </c>
      <c r="C5" s="4"/>
      <c r="D5" s="77"/>
      <c r="E5" s="14"/>
      <c r="F5" s="5" t="s">
        <v>142</v>
      </c>
      <c r="G5" s="16"/>
      <c r="H5" s="190" t="s">
        <v>313</v>
      </c>
    </row>
    <row r="6" spans="1:8" ht="30" x14ac:dyDescent="0.25">
      <c r="A6" s="198"/>
      <c r="B6" s="101" t="s">
        <v>99</v>
      </c>
      <c r="C6" s="4" t="s">
        <v>110</v>
      </c>
      <c r="D6" s="18">
        <v>400</v>
      </c>
      <c r="E6" s="5" t="s">
        <v>109</v>
      </c>
      <c r="F6" s="5" t="s">
        <v>108</v>
      </c>
      <c r="G6" s="16" t="s">
        <v>107</v>
      </c>
      <c r="H6" s="190"/>
    </row>
    <row r="7" spans="1:8" ht="30" x14ac:dyDescent="0.25">
      <c r="A7" s="198"/>
      <c r="B7" s="101" t="s">
        <v>307</v>
      </c>
      <c r="C7" s="4"/>
      <c r="D7" s="18"/>
      <c r="E7" s="5"/>
      <c r="F7" s="5"/>
      <c r="G7" s="16"/>
      <c r="H7" s="190"/>
    </row>
    <row r="8" spans="1:8" ht="51.75" x14ac:dyDescent="0.25">
      <c r="A8" s="198"/>
      <c r="B8" s="102" t="s">
        <v>144</v>
      </c>
      <c r="C8" s="56" t="s">
        <v>143</v>
      </c>
      <c r="D8" s="77"/>
      <c r="E8" s="15" t="s">
        <v>145</v>
      </c>
      <c r="F8" s="14" t="s">
        <v>146</v>
      </c>
      <c r="G8" s="16"/>
      <c r="H8" s="190"/>
    </row>
    <row r="9" spans="1:8" ht="90" x14ac:dyDescent="0.25">
      <c r="A9" s="198"/>
      <c r="B9" s="103" t="s">
        <v>296</v>
      </c>
      <c r="C9" s="5"/>
      <c r="D9" s="5"/>
      <c r="E9" s="5"/>
      <c r="F9" s="5"/>
      <c r="G9" s="16"/>
      <c r="H9" s="45" t="s">
        <v>312</v>
      </c>
    </row>
    <row r="10" spans="1:8" ht="90.75" thickBot="1" x14ac:dyDescent="0.3">
      <c r="A10" s="199"/>
      <c r="B10" s="104" t="s">
        <v>39</v>
      </c>
      <c r="C10" s="50" t="s">
        <v>299</v>
      </c>
      <c r="D10" s="78">
        <v>650</v>
      </c>
      <c r="E10" s="98" t="s">
        <v>40</v>
      </c>
      <c r="F10" s="57" t="s">
        <v>297</v>
      </c>
      <c r="G10" s="49" t="s">
        <v>298</v>
      </c>
      <c r="H10" s="9"/>
    </row>
    <row r="11" spans="1:8" ht="15.75" thickBot="1" x14ac:dyDescent="0.3">
      <c r="A11" s="39"/>
      <c r="B11" s="22"/>
      <c r="C11" s="22"/>
      <c r="D11" s="23">
        <f>SUM(D2:D10)</f>
        <v>2650</v>
      </c>
      <c r="E11" s="22"/>
      <c r="F11" s="22"/>
      <c r="G11" s="22"/>
      <c r="H11" s="22"/>
    </row>
    <row r="12" spans="1:8" s="12" customFormat="1" ht="198" customHeight="1" x14ac:dyDescent="0.25">
      <c r="A12" s="196" t="s">
        <v>123</v>
      </c>
      <c r="B12" s="105" t="s">
        <v>118</v>
      </c>
      <c r="C12" s="46" t="s">
        <v>120</v>
      </c>
      <c r="D12" s="7">
        <v>120</v>
      </c>
      <c r="E12" s="183" t="s">
        <v>122</v>
      </c>
      <c r="F12" s="47" t="s">
        <v>121</v>
      </c>
      <c r="G12" s="48" t="s">
        <v>41</v>
      </c>
      <c r="H12" s="160"/>
    </row>
    <row r="13" spans="1:8" ht="315" x14ac:dyDescent="0.25">
      <c r="A13" s="196"/>
      <c r="B13" s="106" t="s">
        <v>117</v>
      </c>
      <c r="C13" s="4" t="s">
        <v>119</v>
      </c>
      <c r="D13" s="43">
        <v>400</v>
      </c>
      <c r="E13" s="202"/>
      <c r="F13" s="5"/>
      <c r="G13" s="14"/>
      <c r="H13" s="5"/>
    </row>
    <row r="14" spans="1:8" ht="30.75" thickBot="1" x14ac:dyDescent="0.3">
      <c r="A14" s="197"/>
      <c r="B14" s="107" t="s">
        <v>101</v>
      </c>
      <c r="C14" s="54"/>
      <c r="D14" s="54"/>
      <c r="E14" s="36" t="s">
        <v>116</v>
      </c>
      <c r="F14" s="55" t="s">
        <v>115</v>
      </c>
      <c r="G14" s="16"/>
      <c r="H14" s="9"/>
    </row>
    <row r="15" spans="1:8" ht="15.75" thickBot="1" x14ac:dyDescent="0.3">
      <c r="A15" s="39"/>
      <c r="B15" s="22"/>
      <c r="C15" s="22"/>
      <c r="D15" s="23">
        <f>SUM(D12:D14)</f>
        <v>520</v>
      </c>
      <c r="E15" s="22"/>
      <c r="F15" s="22"/>
      <c r="G15" s="22"/>
      <c r="H15" s="22"/>
    </row>
    <row r="16" spans="1:8" ht="210" x14ac:dyDescent="0.25">
      <c r="A16" s="195" t="s">
        <v>124</v>
      </c>
      <c r="B16" s="100" t="s">
        <v>305</v>
      </c>
      <c r="C16" s="4" t="s">
        <v>304</v>
      </c>
      <c r="D16" s="44">
        <v>350</v>
      </c>
      <c r="E16" s="14" t="s">
        <v>125</v>
      </c>
      <c r="F16" s="5"/>
      <c r="G16" s="16" t="s">
        <v>104</v>
      </c>
      <c r="H16" s="191" t="s">
        <v>315</v>
      </c>
    </row>
    <row r="17" spans="1:8" ht="30" x14ac:dyDescent="0.25">
      <c r="A17" s="195"/>
      <c r="B17" s="100" t="s">
        <v>301</v>
      </c>
      <c r="C17" s="4"/>
      <c r="D17" s="77">
        <v>250</v>
      </c>
      <c r="E17" s="14" t="s">
        <v>302</v>
      </c>
      <c r="F17" s="5"/>
      <c r="G17" s="45" t="s">
        <v>303</v>
      </c>
      <c r="H17" s="193"/>
    </row>
    <row r="18" spans="1:8" ht="30" x14ac:dyDescent="0.25">
      <c r="A18" s="195"/>
      <c r="B18" s="108" t="s">
        <v>46</v>
      </c>
      <c r="C18" s="51" t="s">
        <v>111</v>
      </c>
      <c r="D18" s="44">
        <v>200</v>
      </c>
      <c r="E18" s="4" t="s">
        <v>114</v>
      </c>
      <c r="F18" s="4" t="s">
        <v>113</v>
      </c>
      <c r="G18" s="16" t="s">
        <v>112</v>
      </c>
      <c r="H18" s="193"/>
    </row>
    <row r="19" spans="1:8" ht="75" x14ac:dyDescent="0.25">
      <c r="A19" s="195"/>
      <c r="B19" s="100" t="s">
        <v>102</v>
      </c>
      <c r="C19" s="4" t="s">
        <v>131</v>
      </c>
      <c r="D19" s="77">
        <v>150</v>
      </c>
      <c r="E19" s="15" t="s">
        <v>130</v>
      </c>
      <c r="F19" s="14" t="s">
        <v>129</v>
      </c>
      <c r="G19" s="16" t="s">
        <v>105</v>
      </c>
      <c r="H19" s="5"/>
    </row>
    <row r="20" spans="1:8" ht="210" customHeight="1" x14ac:dyDescent="0.25">
      <c r="A20" s="195"/>
      <c r="B20" s="100" t="s">
        <v>100</v>
      </c>
      <c r="C20" s="4" t="s">
        <v>126</v>
      </c>
      <c r="D20" s="77"/>
      <c r="E20" s="4" t="s">
        <v>128</v>
      </c>
      <c r="F20" s="15" t="s">
        <v>127</v>
      </c>
      <c r="G20" s="16" t="s">
        <v>103</v>
      </c>
      <c r="H20" s="191" t="s">
        <v>314</v>
      </c>
    </row>
    <row r="21" spans="1:8" ht="45.75" thickBot="1" x14ac:dyDescent="0.3">
      <c r="A21" s="195"/>
      <c r="B21" s="109" t="s">
        <v>306</v>
      </c>
      <c r="C21" s="4"/>
      <c r="D21" s="77"/>
      <c r="E21" s="15"/>
      <c r="F21" s="14"/>
      <c r="G21" s="16"/>
      <c r="H21" s="192"/>
    </row>
    <row r="22" spans="1:8" ht="15.75" thickBot="1" x14ac:dyDescent="0.3">
      <c r="A22" s="39"/>
      <c r="B22" s="22"/>
      <c r="C22" s="22"/>
      <c r="D22" s="23">
        <f>SUM(D16:D21)</f>
        <v>950</v>
      </c>
      <c r="E22" s="22"/>
      <c r="F22" s="22"/>
      <c r="G22" s="22"/>
      <c r="H22" s="22"/>
    </row>
    <row r="24" spans="1:8" x14ac:dyDescent="0.25">
      <c r="B24" s="186" t="s">
        <v>284</v>
      </c>
      <c r="C24" s="186"/>
      <c r="D24" s="186"/>
    </row>
    <row r="25" spans="1:8" x14ac:dyDescent="0.25">
      <c r="B25" s="204" t="s">
        <v>308</v>
      </c>
      <c r="C25" s="40" t="s">
        <v>96</v>
      </c>
      <c r="D25" s="1">
        <f>(D22+D15+D11)*2</f>
        <v>8240</v>
      </c>
      <c r="E25" s="41"/>
      <c r="F25" s="53"/>
    </row>
    <row r="26" spans="1:8" x14ac:dyDescent="0.25">
      <c r="B26" s="204"/>
      <c r="C26" s="40" t="s">
        <v>97</v>
      </c>
      <c r="D26" s="111">
        <f>D25/24</f>
        <v>343.33333333333331</v>
      </c>
      <c r="E26" s="41"/>
      <c r="F26" s="53"/>
    </row>
    <row r="27" spans="1:8" x14ac:dyDescent="0.25">
      <c r="B27" s="110"/>
      <c r="C27" s="40"/>
      <c r="D27" s="1"/>
      <c r="E27" s="41"/>
      <c r="F27" s="53"/>
    </row>
    <row r="28" spans="1:8" x14ac:dyDescent="0.25">
      <c r="B28" s="110" t="s">
        <v>334</v>
      </c>
      <c r="C28" s="40" t="s">
        <v>96</v>
      </c>
      <c r="D28" s="1">
        <f>2*265+6*28</f>
        <v>698</v>
      </c>
      <c r="E28" s="41"/>
      <c r="F28" s="53"/>
    </row>
    <row r="29" spans="1:8" x14ac:dyDescent="0.25">
      <c r="B29" s="110"/>
      <c r="C29" s="40" t="s">
        <v>97</v>
      </c>
      <c r="D29" s="91">
        <f>D28/24</f>
        <v>29.083333333333332</v>
      </c>
      <c r="E29" s="41"/>
      <c r="F29" s="53"/>
    </row>
    <row r="30" spans="1:8" x14ac:dyDescent="0.25">
      <c r="B30" s="110"/>
      <c r="C30" s="40"/>
      <c r="D30" s="1"/>
      <c r="E30" s="41"/>
      <c r="F30" s="53"/>
    </row>
    <row r="31" spans="1:8" ht="14.25" customHeight="1" x14ac:dyDescent="0.25">
      <c r="B31" s="194" t="s">
        <v>335</v>
      </c>
      <c r="C31" s="40" t="s">
        <v>96</v>
      </c>
      <c r="D31" s="1">
        <f>50+72</f>
        <v>122</v>
      </c>
    </row>
    <row r="32" spans="1:8" x14ac:dyDescent="0.25">
      <c r="B32" s="194"/>
      <c r="C32" s="40" t="s">
        <v>97</v>
      </c>
      <c r="D32" s="91">
        <f>D31/24</f>
        <v>5.083333333333333</v>
      </c>
    </row>
    <row r="33" spans="2:4" x14ac:dyDescent="0.25">
      <c r="B33" s="135"/>
      <c r="D33" s="134"/>
    </row>
    <row r="34" spans="2:4" x14ac:dyDescent="0.25">
      <c r="B34" s="135" t="s">
        <v>133</v>
      </c>
      <c r="C34" s="40" t="s">
        <v>96</v>
      </c>
      <c r="D34" s="91">
        <v>800</v>
      </c>
    </row>
    <row r="35" spans="2:4" x14ac:dyDescent="0.25">
      <c r="B35" s="135"/>
      <c r="C35" s="40" t="s">
        <v>97</v>
      </c>
      <c r="D35" s="91">
        <f>D34/24</f>
        <v>33.333333333333336</v>
      </c>
    </row>
    <row r="36" spans="2:4" x14ac:dyDescent="0.25">
      <c r="B36" s="136"/>
      <c r="C36" s="92"/>
      <c r="D36" s="92"/>
    </row>
    <row r="37" spans="2:4" x14ac:dyDescent="0.25">
      <c r="C37" s="2"/>
    </row>
    <row r="38" spans="2:4" x14ac:dyDescent="0.25">
      <c r="C38" s="40" t="s">
        <v>96</v>
      </c>
      <c r="D38" s="91">
        <f>D25+D28+D31+D34</f>
        <v>9860</v>
      </c>
    </row>
    <row r="39" spans="2:4" x14ac:dyDescent="0.25">
      <c r="C39" s="40" t="s">
        <v>97</v>
      </c>
      <c r="D39" s="91">
        <f>D26+D29+D32+D35</f>
        <v>410.83333333333326</v>
      </c>
    </row>
    <row r="40" spans="2:4" x14ac:dyDescent="0.25">
      <c r="B40" t="s">
        <v>309</v>
      </c>
      <c r="C40" s="2"/>
    </row>
  </sheetData>
  <mergeCells count="12">
    <mergeCell ref="H5:H8"/>
    <mergeCell ref="H20:H21"/>
    <mergeCell ref="H16:H18"/>
    <mergeCell ref="B31:B32"/>
    <mergeCell ref="A16:A21"/>
    <mergeCell ref="A12:A14"/>
    <mergeCell ref="A2:A10"/>
    <mergeCell ref="E2:E3"/>
    <mergeCell ref="E12:E13"/>
    <mergeCell ref="B4:C4"/>
    <mergeCell ref="B25:B26"/>
    <mergeCell ref="B24:D24"/>
  </mergeCells>
  <hyperlinks>
    <hyperlink ref="G2" r:id="rId1"/>
    <hyperlink ref="G12" r:id="rId2"/>
    <hyperlink ref="B16" r:id="rId3" tooltip="Петропавловская крепость" display="http://www.petersburgcard.com/petersburg-museums/peter-and-paul-fortress/"/>
    <hyperlink ref="G16" r:id="rId4"/>
    <hyperlink ref="B6" r:id="rId5" tooltip="Исаакиевский собор" display="http://www.petersburgcard.com/petersburg-museums/isaac-cathedral/"/>
    <hyperlink ref="G6" r:id="rId6"/>
    <hyperlink ref="B10" r:id="rId7" tooltip="Белые ночи" display="http://www.petersburgcard.com/excursions/boat/white-night-water-tour/"/>
    <hyperlink ref="B20" r:id="rId8" tooltip="Спас на крови" display="http://www.petersburgcard.com/petersburg-museums/savior-on-blood-church/"/>
    <hyperlink ref="G20" r:id="rId9"/>
    <hyperlink ref="B14" r:id="rId10" tooltip="Монумент защитникам Ленинграда" display="http://www.petersburgcard.com/petersburg-museums/monument-leningrad-defenders/"/>
    <hyperlink ref="G10" r:id="rId11"/>
    <hyperlink ref="G4" r:id="rId12"/>
    <hyperlink ref="G17" r:id="rId13"/>
    <hyperlink ref="B19" r:id="rId14" tooltip="Центральный музей связи им. А.С.Попова" display="http://www.petersburgcard.com/petersburg-museums/popov-museum/"/>
    <hyperlink ref="G19" r:id="rId15"/>
    <hyperlink ref="H9" display="https://www.google.bg/maps/dir/%D0%93%D0%BE%D1%81%D1%82%D0%B8%D0%BD%D1%8B%D0%B9+%D0%B4%D0%B2%D0%BE%D1%80+Gostinyy+dvor/59.9380892,30.3136588/59.9401637,30.3095389/@59.9375034,30.3153003,16z/data=!4m10!4m9!1m5!1m1!1s0x46963108685c65e7:0x52698ac282b242bd!2m"/>
  </hyperlinks>
  <pageMargins left="0.7" right="0.7" top="0.75" bottom="0.75" header="0.3" footer="0.3"/>
  <pageSetup paperSize="9" orientation="portrait" r:id="rId16"/>
  <legacy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F22" sqref="F22"/>
    </sheetView>
  </sheetViews>
  <sheetFormatPr defaultRowHeight="15" x14ac:dyDescent="0.25"/>
  <cols>
    <col min="2" max="2" width="30.7109375" customWidth="1"/>
    <col min="5" max="5" width="17.85546875" customWidth="1"/>
    <col min="6" max="6" width="18.28515625" customWidth="1"/>
    <col min="8" max="8" width="15.140625" customWidth="1"/>
  </cols>
  <sheetData>
    <row r="1" spans="2:8" x14ac:dyDescent="0.25">
      <c r="B1" s="70">
        <v>41799</v>
      </c>
    </row>
    <row r="2" spans="2:8" ht="31.5" x14ac:dyDescent="0.25">
      <c r="B2" s="61" t="s">
        <v>147</v>
      </c>
      <c r="C2" s="61" t="s">
        <v>148</v>
      </c>
      <c r="D2" s="61" t="s">
        <v>149</v>
      </c>
      <c r="E2" s="61" t="s">
        <v>150</v>
      </c>
      <c r="F2" s="62" t="s">
        <v>151</v>
      </c>
    </row>
    <row r="3" spans="2:8" ht="15.75" thickBot="1" x14ac:dyDescent="0.3">
      <c r="B3" s="63" t="s">
        <v>152</v>
      </c>
      <c r="C3" s="64" t="s">
        <v>153</v>
      </c>
      <c r="D3" s="76">
        <v>1000</v>
      </c>
      <c r="E3" s="68">
        <v>6.4476500000000003</v>
      </c>
      <c r="F3" s="65" t="s">
        <v>154</v>
      </c>
      <c r="H3">
        <f>E3/D3</f>
        <v>6.4476500000000001E-3</v>
      </c>
    </row>
    <row r="4" spans="2:8" ht="15.75" thickBot="1" x14ac:dyDescent="0.3">
      <c r="B4" s="63" t="s">
        <v>155</v>
      </c>
      <c r="C4" s="64" t="s">
        <v>156</v>
      </c>
      <c r="D4" s="76">
        <v>10</v>
      </c>
      <c r="E4" s="68">
        <v>5.6644800000000002</v>
      </c>
      <c r="F4" s="65" t="s">
        <v>157</v>
      </c>
      <c r="H4">
        <f t="shared" ref="H4:H7" si="0">E4/D4</f>
        <v>0.56644800000000006</v>
      </c>
    </row>
    <row r="5" spans="2:8" ht="15.75" thickBot="1" x14ac:dyDescent="0.3">
      <c r="B5" s="63" t="s">
        <v>158</v>
      </c>
      <c r="C5" s="64" t="s">
        <v>159</v>
      </c>
      <c r="D5" s="76">
        <v>10</v>
      </c>
      <c r="E5" s="68">
        <v>4.77067</v>
      </c>
      <c r="F5" s="65" t="s">
        <v>160</v>
      </c>
      <c r="H5">
        <f t="shared" si="0"/>
        <v>0.47706700000000002</v>
      </c>
    </row>
    <row r="6" spans="2:8" ht="15.75" thickBot="1" x14ac:dyDescent="0.3">
      <c r="B6" s="63" t="s">
        <v>161</v>
      </c>
      <c r="C6" s="64" t="s">
        <v>162</v>
      </c>
      <c r="D6" s="76">
        <v>10</v>
      </c>
      <c r="E6" s="68">
        <v>4.4573299999999998</v>
      </c>
      <c r="F6" s="69">
        <v>2.2435</v>
      </c>
      <c r="H6">
        <f t="shared" si="0"/>
        <v>0.44573299999999999</v>
      </c>
    </row>
    <row r="7" spans="2:8" ht="15.75" thickBot="1" x14ac:dyDescent="0.3">
      <c r="B7" s="63" t="s">
        <v>163</v>
      </c>
      <c r="C7" s="64" t="s">
        <v>164</v>
      </c>
      <c r="D7" s="76">
        <v>100</v>
      </c>
      <c r="E7" s="68">
        <v>4.1909000000000001</v>
      </c>
      <c r="F7" s="65" t="s">
        <v>165</v>
      </c>
      <c r="H7">
        <f t="shared" si="0"/>
        <v>4.1909000000000002E-2</v>
      </c>
    </row>
    <row r="10" spans="2:8" x14ac:dyDescent="0.25">
      <c r="B10" s="66" t="s">
        <v>166</v>
      </c>
      <c r="C10" s="67" t="s">
        <v>167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>
      <selection activeCell="D31" sqref="D31"/>
    </sheetView>
  </sheetViews>
  <sheetFormatPr defaultRowHeight="15" x14ac:dyDescent="0.25"/>
  <cols>
    <col min="1" max="1" width="3.5703125" style="72" customWidth="1"/>
    <col min="2" max="2" width="47.85546875" style="73" customWidth="1"/>
  </cols>
  <sheetData>
    <row r="1" spans="1:2" x14ac:dyDescent="0.25">
      <c r="A1" s="71" t="s">
        <v>169</v>
      </c>
      <c r="B1" s="74" t="s">
        <v>168</v>
      </c>
    </row>
    <row r="2" spans="1:2" x14ac:dyDescent="0.25">
      <c r="A2" s="72">
        <v>1</v>
      </c>
      <c r="B2" s="73" t="s">
        <v>170</v>
      </c>
    </row>
    <row r="3" spans="1:2" x14ac:dyDescent="0.25">
      <c r="A3" s="72">
        <v>2</v>
      </c>
      <c r="B3" s="73" t="s">
        <v>171</v>
      </c>
    </row>
    <row r="4" spans="1:2" x14ac:dyDescent="0.25">
      <c r="A4" s="72">
        <v>3</v>
      </c>
      <c r="B4" s="73" t="s">
        <v>172</v>
      </c>
    </row>
    <row r="5" spans="1:2" x14ac:dyDescent="0.25">
      <c r="A5" s="72">
        <v>4</v>
      </c>
      <c r="B5" s="73" t="s">
        <v>173</v>
      </c>
    </row>
    <row r="6" spans="1:2" x14ac:dyDescent="0.25">
      <c r="A6" s="72">
        <v>5</v>
      </c>
      <c r="B6" s="73" t="s">
        <v>174</v>
      </c>
    </row>
    <row r="7" spans="1:2" x14ac:dyDescent="0.25">
      <c r="A7" s="72">
        <v>6</v>
      </c>
      <c r="B7" s="73" t="s">
        <v>232</v>
      </c>
    </row>
    <row r="9" spans="1:2" x14ac:dyDescent="0.25">
      <c r="B9" s="74" t="s">
        <v>175</v>
      </c>
    </row>
    <row r="10" spans="1:2" x14ac:dyDescent="0.25">
      <c r="A10" s="72">
        <v>1</v>
      </c>
      <c r="B10" s="73" t="s">
        <v>176</v>
      </c>
    </row>
    <row r="11" spans="1:2" x14ac:dyDescent="0.25">
      <c r="A11" s="72">
        <v>2</v>
      </c>
      <c r="B11" s="73" t="s">
        <v>177</v>
      </c>
    </row>
    <row r="12" spans="1:2" x14ac:dyDescent="0.25">
      <c r="A12" s="72">
        <v>3</v>
      </c>
      <c r="B12" s="73" t="s">
        <v>178</v>
      </c>
    </row>
    <row r="13" spans="1:2" x14ac:dyDescent="0.25">
      <c r="A13" s="72">
        <v>4</v>
      </c>
      <c r="B13" s="73" t="s">
        <v>179</v>
      </c>
    </row>
    <row r="14" spans="1:2" x14ac:dyDescent="0.25">
      <c r="A14" s="72">
        <v>5</v>
      </c>
      <c r="B14" s="73" t="s">
        <v>180</v>
      </c>
    </row>
    <row r="15" spans="1:2" x14ac:dyDescent="0.25">
      <c r="A15" s="72">
        <v>6</v>
      </c>
      <c r="B15" s="73" t="s">
        <v>181</v>
      </c>
    </row>
    <row r="16" spans="1:2" x14ac:dyDescent="0.25">
      <c r="A16" s="72">
        <v>7</v>
      </c>
      <c r="B16" s="73" t="s">
        <v>182</v>
      </c>
    </row>
    <row r="17" spans="1:2" x14ac:dyDescent="0.25">
      <c r="A17" s="72">
        <v>8</v>
      </c>
      <c r="B17" s="73" t="s">
        <v>233</v>
      </c>
    </row>
    <row r="19" spans="1:2" x14ac:dyDescent="0.25">
      <c r="B19" s="74" t="s">
        <v>183</v>
      </c>
    </row>
    <row r="20" spans="1:2" x14ac:dyDescent="0.25">
      <c r="A20" s="72">
        <v>1</v>
      </c>
      <c r="B20" s="73" t="s">
        <v>184</v>
      </c>
    </row>
    <row r="21" spans="1:2" x14ac:dyDescent="0.25">
      <c r="A21" s="72">
        <v>2</v>
      </c>
      <c r="B21" s="73" t="s">
        <v>185</v>
      </c>
    </row>
    <row r="22" spans="1:2" x14ac:dyDescent="0.25">
      <c r="A22" s="72">
        <v>3</v>
      </c>
      <c r="B22" s="73" t="s">
        <v>186</v>
      </c>
    </row>
    <row r="23" spans="1:2" x14ac:dyDescent="0.25">
      <c r="A23" s="72">
        <v>4</v>
      </c>
      <c r="B23" s="73" t="s">
        <v>187</v>
      </c>
    </row>
    <row r="24" spans="1:2" x14ac:dyDescent="0.25">
      <c r="A24" s="72">
        <v>5</v>
      </c>
      <c r="B24" s="73" t="s">
        <v>188</v>
      </c>
    </row>
    <row r="25" spans="1:2" x14ac:dyDescent="0.25">
      <c r="A25" s="72">
        <v>6</v>
      </c>
      <c r="B25" s="73" t="s">
        <v>189</v>
      </c>
    </row>
    <row r="26" spans="1:2" x14ac:dyDescent="0.25">
      <c r="A26" s="72">
        <v>7</v>
      </c>
      <c r="B26" s="73" t="s">
        <v>190</v>
      </c>
    </row>
    <row r="27" spans="1:2" x14ac:dyDescent="0.25">
      <c r="A27" s="72">
        <v>8</v>
      </c>
      <c r="B27" s="73" t="s">
        <v>240</v>
      </c>
    </row>
    <row r="28" spans="1:2" x14ac:dyDescent="0.25">
      <c r="A28" s="72">
        <v>9</v>
      </c>
      <c r="B28" s="73" t="s">
        <v>241</v>
      </c>
    </row>
    <row r="30" spans="1:2" x14ac:dyDescent="0.25">
      <c r="B30" s="74" t="s">
        <v>191</v>
      </c>
    </row>
    <row r="31" spans="1:2" x14ac:dyDescent="0.25">
      <c r="A31" s="72">
        <v>1</v>
      </c>
      <c r="B31" s="73" t="s">
        <v>192</v>
      </c>
    </row>
    <row r="32" spans="1:2" x14ac:dyDescent="0.25">
      <c r="A32" s="72">
        <v>2</v>
      </c>
      <c r="B32" s="73" t="s">
        <v>193</v>
      </c>
    </row>
    <row r="33" spans="1:2" x14ac:dyDescent="0.25">
      <c r="A33" s="72">
        <v>3</v>
      </c>
      <c r="B33" s="73" t="s">
        <v>194</v>
      </c>
    </row>
    <row r="34" spans="1:2" x14ac:dyDescent="0.25">
      <c r="A34" s="72">
        <v>4</v>
      </c>
      <c r="B34" s="73" t="s">
        <v>195</v>
      </c>
    </row>
    <row r="35" spans="1:2" x14ac:dyDescent="0.25">
      <c r="A35" s="72">
        <v>5</v>
      </c>
      <c r="B35" s="73" t="s">
        <v>196</v>
      </c>
    </row>
    <row r="36" spans="1:2" x14ac:dyDescent="0.25">
      <c r="A36" s="72">
        <v>6</v>
      </c>
      <c r="B36" s="73" t="s">
        <v>197</v>
      </c>
    </row>
    <row r="37" spans="1:2" x14ac:dyDescent="0.25">
      <c r="A37" s="72">
        <v>7</v>
      </c>
      <c r="B37" s="73" t="s">
        <v>198</v>
      </c>
    </row>
    <row r="38" spans="1:2" x14ac:dyDescent="0.25">
      <c r="A38" s="72">
        <v>8</v>
      </c>
      <c r="B38" s="73" t="s">
        <v>199</v>
      </c>
    </row>
    <row r="39" spans="1:2" x14ac:dyDescent="0.25">
      <c r="A39" s="72">
        <v>9</v>
      </c>
      <c r="B39" s="73" t="s">
        <v>200</v>
      </c>
    </row>
    <row r="40" spans="1:2" x14ac:dyDescent="0.25">
      <c r="A40" s="72">
        <v>10</v>
      </c>
      <c r="B40" s="73" t="s">
        <v>201</v>
      </c>
    </row>
    <row r="41" spans="1:2" x14ac:dyDescent="0.25">
      <c r="A41" s="72">
        <v>11</v>
      </c>
      <c r="B41" s="73" t="s">
        <v>202</v>
      </c>
    </row>
    <row r="42" spans="1:2" x14ac:dyDescent="0.25">
      <c r="A42" s="72">
        <v>12</v>
      </c>
      <c r="B42" s="73" t="s">
        <v>203</v>
      </c>
    </row>
    <row r="43" spans="1:2" x14ac:dyDescent="0.25">
      <c r="A43" s="72">
        <v>13</v>
      </c>
      <c r="B43" s="73" t="s">
        <v>204</v>
      </c>
    </row>
    <row r="44" spans="1:2" x14ac:dyDescent="0.25">
      <c r="A44" s="72">
        <v>14</v>
      </c>
      <c r="B44" s="73" t="s">
        <v>205</v>
      </c>
    </row>
    <row r="45" spans="1:2" x14ac:dyDescent="0.25">
      <c r="A45" s="72">
        <v>15</v>
      </c>
      <c r="B45" s="73" t="s">
        <v>206</v>
      </c>
    </row>
    <row r="46" spans="1:2" x14ac:dyDescent="0.25">
      <c r="A46" s="72">
        <v>16</v>
      </c>
      <c r="B46" s="73" t="s">
        <v>207</v>
      </c>
    </row>
    <row r="47" spans="1:2" x14ac:dyDescent="0.25">
      <c r="A47" s="72">
        <v>17</v>
      </c>
      <c r="B47" s="73" t="s">
        <v>208</v>
      </c>
    </row>
    <row r="48" spans="1:2" x14ac:dyDescent="0.25">
      <c r="A48" s="72">
        <v>18</v>
      </c>
      <c r="B48" s="73" t="s">
        <v>209</v>
      </c>
    </row>
    <row r="49" spans="1:2" x14ac:dyDescent="0.25">
      <c r="A49" s="72">
        <v>19</v>
      </c>
      <c r="B49" s="73" t="s">
        <v>234</v>
      </c>
    </row>
    <row r="50" spans="1:2" x14ac:dyDescent="0.25">
      <c r="A50" s="72">
        <v>20</v>
      </c>
      <c r="B50" s="73" t="s">
        <v>210</v>
      </c>
    </row>
    <row r="51" spans="1:2" x14ac:dyDescent="0.25">
      <c r="A51" s="72">
        <v>21</v>
      </c>
      <c r="B51" s="73" t="s">
        <v>211</v>
      </c>
    </row>
    <row r="52" spans="1:2" x14ac:dyDescent="0.25">
      <c r="A52" s="72">
        <v>22</v>
      </c>
      <c r="B52" s="73" t="s">
        <v>212</v>
      </c>
    </row>
    <row r="53" spans="1:2" x14ac:dyDescent="0.25">
      <c r="A53" s="72">
        <v>23</v>
      </c>
      <c r="B53" s="73" t="s">
        <v>213</v>
      </c>
    </row>
    <row r="54" spans="1:2" x14ac:dyDescent="0.25">
      <c r="A54" s="72">
        <v>24</v>
      </c>
      <c r="B54" s="73" t="s">
        <v>214</v>
      </c>
    </row>
    <row r="55" spans="1:2" x14ac:dyDescent="0.25">
      <c r="A55" s="72">
        <v>25</v>
      </c>
      <c r="B55" s="73" t="s">
        <v>215</v>
      </c>
    </row>
    <row r="56" spans="1:2" x14ac:dyDescent="0.25">
      <c r="A56" s="72">
        <v>26</v>
      </c>
      <c r="B56" s="73" t="s">
        <v>216</v>
      </c>
    </row>
    <row r="57" spans="1:2" x14ac:dyDescent="0.25">
      <c r="A57" s="72">
        <v>27</v>
      </c>
      <c r="B57" s="73" t="s">
        <v>217</v>
      </c>
    </row>
    <row r="58" spans="1:2" x14ac:dyDescent="0.25">
      <c r="A58" s="72">
        <v>28</v>
      </c>
      <c r="B58" s="73" t="s">
        <v>218</v>
      </c>
    </row>
    <row r="59" spans="1:2" x14ac:dyDescent="0.25">
      <c r="A59" s="72">
        <v>29</v>
      </c>
      <c r="B59" s="73" t="s">
        <v>219</v>
      </c>
    </row>
    <row r="60" spans="1:2" x14ac:dyDescent="0.25">
      <c r="A60" s="72">
        <v>30</v>
      </c>
      <c r="B60" s="73" t="s">
        <v>220</v>
      </c>
    </row>
    <row r="61" spans="1:2" x14ac:dyDescent="0.25">
      <c r="A61" s="72">
        <v>31</v>
      </c>
      <c r="B61" s="73" t="s">
        <v>221</v>
      </c>
    </row>
    <row r="62" spans="1:2" x14ac:dyDescent="0.25">
      <c r="A62" s="72">
        <v>32</v>
      </c>
      <c r="B62" s="73" t="s">
        <v>222</v>
      </c>
    </row>
    <row r="63" spans="1:2" x14ac:dyDescent="0.25">
      <c r="A63" s="72">
        <v>33</v>
      </c>
      <c r="B63" s="73" t="s">
        <v>223</v>
      </c>
    </row>
    <row r="64" spans="1:2" x14ac:dyDescent="0.25">
      <c r="A64" s="72">
        <v>34</v>
      </c>
      <c r="B64" s="73" t="s">
        <v>224</v>
      </c>
    </row>
    <row r="65" spans="1:2" x14ac:dyDescent="0.25">
      <c r="A65" s="72">
        <v>35</v>
      </c>
      <c r="B65" s="73" t="s">
        <v>225</v>
      </c>
    </row>
    <row r="66" spans="1:2" x14ac:dyDescent="0.25">
      <c r="A66" s="72">
        <v>36</v>
      </c>
      <c r="B66" s="73" t="s">
        <v>226</v>
      </c>
    </row>
    <row r="67" spans="1:2" x14ac:dyDescent="0.25">
      <c r="A67" s="72">
        <v>37</v>
      </c>
      <c r="B67" s="73" t="s">
        <v>227</v>
      </c>
    </row>
    <row r="68" spans="1:2" x14ac:dyDescent="0.25">
      <c r="A68" s="72">
        <v>38</v>
      </c>
      <c r="B68" s="73" t="s">
        <v>228</v>
      </c>
    </row>
    <row r="69" spans="1:2" x14ac:dyDescent="0.25">
      <c r="A69" s="72">
        <v>39</v>
      </c>
      <c r="B69" s="73" t="s">
        <v>229</v>
      </c>
    </row>
    <row r="70" spans="1:2" x14ac:dyDescent="0.25">
      <c r="A70" s="72">
        <v>40</v>
      </c>
      <c r="B70" s="73" t="s">
        <v>230</v>
      </c>
    </row>
    <row r="71" spans="1:2" x14ac:dyDescent="0.25">
      <c r="A71" s="72">
        <v>41</v>
      </c>
      <c r="B71" s="73" t="s">
        <v>231</v>
      </c>
    </row>
    <row r="72" spans="1:2" x14ac:dyDescent="0.25">
      <c r="A72" s="72">
        <v>42</v>
      </c>
      <c r="B72" s="73" t="s">
        <v>235</v>
      </c>
    </row>
    <row r="73" spans="1:2" x14ac:dyDescent="0.25">
      <c r="A73" s="72">
        <v>43</v>
      </c>
      <c r="B73" s="73" t="s">
        <v>236</v>
      </c>
    </row>
    <row r="74" spans="1:2" x14ac:dyDescent="0.25">
      <c r="A74" s="72">
        <v>44</v>
      </c>
      <c r="B74" s="73" t="s">
        <v>237</v>
      </c>
    </row>
    <row r="75" spans="1:2" x14ac:dyDescent="0.25">
      <c r="A75" s="72">
        <v>45</v>
      </c>
      <c r="B75" s="73" t="s">
        <v>238</v>
      </c>
    </row>
    <row r="76" spans="1:2" x14ac:dyDescent="0.25">
      <c r="A76" s="72">
        <v>46</v>
      </c>
      <c r="B76" s="73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10" workbookViewId="0">
      <selection activeCell="E40" sqref="E40"/>
    </sheetView>
  </sheetViews>
  <sheetFormatPr defaultRowHeight="15" x14ac:dyDescent="0.25"/>
  <cols>
    <col min="2" max="2" width="24" customWidth="1"/>
    <col min="5" max="5" width="13" customWidth="1"/>
  </cols>
  <sheetData>
    <row r="1" spans="2:8" x14ac:dyDescent="0.25">
      <c r="B1" s="205" t="s">
        <v>244</v>
      </c>
      <c r="C1" s="206"/>
      <c r="E1" s="205" t="s">
        <v>249</v>
      </c>
      <c r="F1" s="207"/>
      <c r="G1" s="207"/>
    </row>
    <row r="2" spans="2:8" x14ac:dyDescent="0.25">
      <c r="B2" s="5" t="s">
        <v>135</v>
      </c>
      <c r="C2" s="82">
        <v>60</v>
      </c>
      <c r="E2" s="75" t="s">
        <v>252</v>
      </c>
      <c r="F2" s="75" t="s">
        <v>250</v>
      </c>
      <c r="G2" s="75" t="s">
        <v>251</v>
      </c>
    </row>
    <row r="3" spans="2:8" x14ac:dyDescent="0.25">
      <c r="B3" s="5" t="s">
        <v>245</v>
      </c>
      <c r="C3" s="82">
        <v>40</v>
      </c>
      <c r="E3" s="5" t="s">
        <v>279</v>
      </c>
      <c r="F3" s="5">
        <v>8.17</v>
      </c>
      <c r="G3" s="86">
        <v>20.100000000000001</v>
      </c>
      <c r="H3" s="85">
        <v>41804</v>
      </c>
    </row>
    <row r="4" spans="2:8" x14ac:dyDescent="0.25">
      <c r="B4" s="5" t="s">
        <v>137</v>
      </c>
      <c r="C4" s="82">
        <v>40</v>
      </c>
      <c r="E4" s="5" t="s">
        <v>253</v>
      </c>
      <c r="F4" s="88">
        <v>17.760000000000002</v>
      </c>
      <c r="G4" s="88">
        <v>49.93</v>
      </c>
      <c r="H4" s="85">
        <v>41804</v>
      </c>
    </row>
    <row r="5" spans="2:8" x14ac:dyDescent="0.25">
      <c r="B5" s="5" t="s">
        <v>246</v>
      </c>
      <c r="C5" s="82">
        <v>483.93</v>
      </c>
      <c r="E5" s="5" t="s">
        <v>135</v>
      </c>
      <c r="F5" s="5">
        <v>17.079999999999998</v>
      </c>
      <c r="G5" s="5">
        <v>45.21</v>
      </c>
      <c r="H5" s="85">
        <v>41805</v>
      </c>
    </row>
    <row r="6" spans="2:8" x14ac:dyDescent="0.25">
      <c r="B6" s="5" t="s">
        <v>247</v>
      </c>
      <c r="C6" s="82">
        <v>583.48</v>
      </c>
      <c r="E6" s="5" t="s">
        <v>368</v>
      </c>
      <c r="F6" s="88">
        <v>19.43</v>
      </c>
      <c r="G6" s="88">
        <v>49.5</v>
      </c>
      <c r="H6" s="85">
        <v>41805</v>
      </c>
    </row>
    <row r="7" spans="2:8" x14ac:dyDescent="0.25">
      <c r="B7" s="5" t="s">
        <v>136</v>
      </c>
      <c r="C7" s="82">
        <v>58.67</v>
      </c>
      <c r="E7" s="5" t="s">
        <v>265</v>
      </c>
      <c r="F7" s="86">
        <f>G7/1.38</f>
        <v>16.666666666666668</v>
      </c>
      <c r="G7" s="86">
        <v>23</v>
      </c>
      <c r="H7" s="85">
        <v>41806</v>
      </c>
    </row>
    <row r="8" spans="2:8" x14ac:dyDescent="0.25">
      <c r="B8" s="5" t="s">
        <v>134</v>
      </c>
      <c r="C8" s="82">
        <v>65.7</v>
      </c>
      <c r="E8" s="5" t="s">
        <v>264</v>
      </c>
      <c r="F8" s="88">
        <f>G8/1.38</f>
        <v>19.514492753623191</v>
      </c>
      <c r="G8" s="88">
        <v>26.93</v>
      </c>
      <c r="H8" s="85">
        <v>41806</v>
      </c>
    </row>
    <row r="9" spans="2:8" x14ac:dyDescent="0.25">
      <c r="B9" s="5" t="s">
        <v>135</v>
      </c>
      <c r="C9" s="82">
        <v>50</v>
      </c>
      <c r="E9" s="5" t="s">
        <v>255</v>
      </c>
      <c r="F9" s="88">
        <v>17.23</v>
      </c>
      <c r="G9" s="88">
        <v>23.86</v>
      </c>
      <c r="H9" s="85">
        <v>41806</v>
      </c>
    </row>
    <row r="10" spans="2:8" x14ac:dyDescent="0.25">
      <c r="B10" s="83" t="s">
        <v>248</v>
      </c>
      <c r="C10" s="84">
        <f>SUM(C2:C9)</f>
        <v>1381.7800000000002</v>
      </c>
      <c r="E10" s="5" t="s">
        <v>267</v>
      </c>
      <c r="F10" s="88">
        <f>G10/1.38</f>
        <v>14.840579710144929</v>
      </c>
      <c r="G10" s="88">
        <v>20.48</v>
      </c>
      <c r="H10" s="85">
        <v>41807</v>
      </c>
    </row>
    <row r="11" spans="2:8" x14ac:dyDescent="0.25">
      <c r="E11" s="5" t="s">
        <v>254</v>
      </c>
      <c r="F11" s="88">
        <v>18.91</v>
      </c>
      <c r="G11" s="88">
        <v>26.64</v>
      </c>
      <c r="H11" s="85">
        <v>41811</v>
      </c>
    </row>
    <row r="12" spans="2:8" x14ac:dyDescent="0.25">
      <c r="E12" s="5" t="s">
        <v>278</v>
      </c>
      <c r="F12" s="5">
        <v>18.170000000000002</v>
      </c>
      <c r="G12" s="86">
        <f>610.33/24</f>
        <v>25.43041666666667</v>
      </c>
      <c r="H12" s="85">
        <v>41811</v>
      </c>
    </row>
    <row r="13" spans="2:8" x14ac:dyDescent="0.25">
      <c r="E13" s="5" t="s">
        <v>259</v>
      </c>
      <c r="F13" s="5">
        <v>16.760000000000002</v>
      </c>
      <c r="G13" s="5">
        <v>24.02</v>
      </c>
      <c r="H13" s="85">
        <v>41815</v>
      </c>
    </row>
    <row r="14" spans="2:8" x14ac:dyDescent="0.25">
      <c r="B14" s="205" t="s">
        <v>272</v>
      </c>
      <c r="C14" s="206"/>
      <c r="E14" s="5" t="s">
        <v>261</v>
      </c>
      <c r="F14" s="5">
        <v>13.36</v>
      </c>
      <c r="G14" s="5">
        <v>18.95</v>
      </c>
      <c r="H14" s="85">
        <v>41815</v>
      </c>
    </row>
    <row r="15" spans="2:8" x14ac:dyDescent="0.25">
      <c r="B15" s="5" t="s">
        <v>268</v>
      </c>
      <c r="C15" s="112">
        <f>2*336/24</f>
        <v>28</v>
      </c>
      <c r="E15" s="5" t="s">
        <v>260</v>
      </c>
      <c r="F15" s="5">
        <v>3.36</v>
      </c>
      <c r="G15" s="5">
        <v>4.7699999999999996</v>
      </c>
      <c r="H15" s="85">
        <v>41815</v>
      </c>
    </row>
    <row r="16" spans="2:8" x14ac:dyDescent="0.25">
      <c r="B16" s="5" t="s">
        <v>276</v>
      </c>
      <c r="C16" s="112">
        <f>4*105/24</f>
        <v>17.5</v>
      </c>
      <c r="E16" s="5" t="s">
        <v>136</v>
      </c>
      <c r="F16" s="88">
        <v>9</v>
      </c>
      <c r="G16" s="88">
        <v>23.88</v>
      </c>
      <c r="H16" s="85">
        <v>41816</v>
      </c>
    </row>
    <row r="17" spans="2:8" x14ac:dyDescent="0.25">
      <c r="B17" s="5" t="s">
        <v>269</v>
      </c>
      <c r="C17" s="112">
        <f>(2*265+6*28+50+72)/24</f>
        <v>34.166666666666664</v>
      </c>
      <c r="E17" s="5" t="s">
        <v>257</v>
      </c>
      <c r="F17" s="88">
        <v>20.09</v>
      </c>
      <c r="G17" s="88">
        <v>52.22</v>
      </c>
      <c r="H17" s="85">
        <v>41816</v>
      </c>
    </row>
    <row r="18" spans="2:8" x14ac:dyDescent="0.25">
      <c r="B18" s="5" t="s">
        <v>270</v>
      </c>
      <c r="C18" s="112">
        <f>570/24</f>
        <v>23.75</v>
      </c>
      <c r="E18" s="5" t="s">
        <v>256</v>
      </c>
      <c r="F18" s="88">
        <v>19.97</v>
      </c>
      <c r="G18" s="88">
        <v>51.43</v>
      </c>
      <c r="H18" s="85">
        <v>41817</v>
      </c>
    </row>
    <row r="19" spans="2:8" x14ac:dyDescent="0.25">
      <c r="B19" s="5" t="s">
        <v>271</v>
      </c>
      <c r="C19" s="112">
        <v>141.72</v>
      </c>
      <c r="E19" s="5" t="s">
        <v>258</v>
      </c>
      <c r="F19" s="88">
        <v>6.32</v>
      </c>
      <c r="G19" s="88">
        <v>16.64</v>
      </c>
      <c r="H19" s="85">
        <v>41817</v>
      </c>
    </row>
    <row r="20" spans="2:8" x14ac:dyDescent="0.25">
      <c r="B20" s="83" t="s">
        <v>273</v>
      </c>
      <c r="C20" s="84">
        <f>SUM(C15:C19)</f>
        <v>245.13666666666666</v>
      </c>
      <c r="E20" s="5" t="s">
        <v>134</v>
      </c>
      <c r="F20" s="86">
        <f>29/5.39</f>
        <v>5.3803339517625233</v>
      </c>
      <c r="G20" s="86">
        <f>29/2.11</f>
        <v>13.744075829383887</v>
      </c>
      <c r="H20" s="85">
        <v>41817</v>
      </c>
    </row>
    <row r="21" spans="2:8" x14ac:dyDescent="0.25">
      <c r="E21" s="5" t="s">
        <v>135</v>
      </c>
      <c r="F21" s="88">
        <v>17.670000000000002</v>
      </c>
      <c r="G21" s="88">
        <v>48.36</v>
      </c>
      <c r="H21" s="85">
        <v>41818</v>
      </c>
    </row>
    <row r="22" spans="2:8" x14ac:dyDescent="0.25">
      <c r="E22" s="5" t="s">
        <v>262</v>
      </c>
      <c r="F22" s="88">
        <v>2</v>
      </c>
      <c r="G22" s="88">
        <v>5.7</v>
      </c>
      <c r="H22" s="85">
        <v>41818</v>
      </c>
    </row>
    <row r="23" spans="2:8" x14ac:dyDescent="0.25">
      <c r="E23" s="5" t="s">
        <v>263</v>
      </c>
      <c r="F23" s="88">
        <v>15.41</v>
      </c>
      <c r="G23" s="88">
        <v>44.38</v>
      </c>
      <c r="H23" s="85">
        <v>41818</v>
      </c>
    </row>
    <row r="24" spans="2:8" x14ac:dyDescent="0.25">
      <c r="B24" s="205" t="s">
        <v>277</v>
      </c>
      <c r="C24" s="206"/>
      <c r="E24" s="5" t="s">
        <v>279</v>
      </c>
      <c r="F24" s="88">
        <v>15</v>
      </c>
      <c r="G24" s="5">
        <f>F24*2.53</f>
        <v>37.949999999999996</v>
      </c>
      <c r="H24" s="85">
        <v>41818</v>
      </c>
    </row>
    <row r="25" spans="2:8" x14ac:dyDescent="0.25">
      <c r="B25" s="5" t="s">
        <v>98</v>
      </c>
      <c r="C25" s="112">
        <f>4400/24</f>
        <v>183.33333333333334</v>
      </c>
      <c r="E25" s="5" t="s">
        <v>266</v>
      </c>
      <c r="F25" s="88">
        <v>8.17</v>
      </c>
      <c r="G25" s="88">
        <v>20.100000000000001</v>
      </c>
      <c r="H25" s="85">
        <v>41819</v>
      </c>
    </row>
    <row r="26" spans="2:8" x14ac:dyDescent="0.25">
      <c r="B26" s="5" t="s">
        <v>275</v>
      </c>
      <c r="C26" s="112">
        <f>4740/24</f>
        <v>197.5</v>
      </c>
      <c r="E26" s="83" t="s">
        <v>274</v>
      </c>
      <c r="F26" s="87">
        <f>SUM(F3:F25)</f>
        <v>320.26207308219739</v>
      </c>
      <c r="G26" s="87">
        <f>SUM(G3:G25)</f>
        <v>673.22449249605063</v>
      </c>
    </row>
    <row r="27" spans="2:8" x14ac:dyDescent="0.25">
      <c r="B27" s="83" t="s">
        <v>95</v>
      </c>
      <c r="C27" s="84">
        <f>SUM(C25:C26)</f>
        <v>380.83333333333337</v>
      </c>
    </row>
    <row r="30" spans="2:8" ht="30" x14ac:dyDescent="0.25">
      <c r="B30" s="157" t="s">
        <v>365</v>
      </c>
      <c r="C30" s="158">
        <f>SUM(C10,C20,C27,G26)</f>
        <v>2680.974492496051</v>
      </c>
    </row>
    <row r="31" spans="2:8" ht="30" x14ac:dyDescent="0.25">
      <c r="B31" s="157" t="s">
        <v>369</v>
      </c>
      <c r="C31" s="158">
        <f>C33-C30</f>
        <v>912.02550750394903</v>
      </c>
    </row>
    <row r="33" spans="2:3" x14ac:dyDescent="0.25">
      <c r="B33" s="1" t="s">
        <v>366</v>
      </c>
      <c r="C33" s="81">
        <v>3593</v>
      </c>
    </row>
    <row r="34" spans="2:3" x14ac:dyDescent="0.25">
      <c r="B34" t="s">
        <v>242</v>
      </c>
      <c r="C34" s="80">
        <v>438</v>
      </c>
    </row>
    <row r="35" spans="2:3" x14ac:dyDescent="0.25">
      <c r="B35" t="s">
        <v>243</v>
      </c>
      <c r="C35" s="80">
        <v>76.599999999999994</v>
      </c>
    </row>
    <row r="36" spans="2:3" x14ac:dyDescent="0.25">
      <c r="C36" s="80"/>
    </row>
    <row r="37" spans="2:3" x14ac:dyDescent="0.25">
      <c r="B37" s="1" t="s">
        <v>367</v>
      </c>
      <c r="C37" s="81">
        <f>SUM(C33:C35)</f>
        <v>4107.6000000000004</v>
      </c>
    </row>
    <row r="38" spans="2:3" x14ac:dyDescent="0.25">
      <c r="B38" s="1"/>
      <c r="C38" s="81"/>
    </row>
    <row r="39" spans="2:3" x14ac:dyDescent="0.25">
      <c r="B39" t="s">
        <v>370</v>
      </c>
    </row>
  </sheetData>
  <mergeCells count="4">
    <mergeCell ref="B1:C1"/>
    <mergeCell ref="E1:G1"/>
    <mergeCell ref="B14:C14"/>
    <mergeCell ref="B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Пътят</vt:lpstr>
      <vt:lpstr>Hotels</vt:lpstr>
      <vt:lpstr>Moscow</vt:lpstr>
      <vt:lpstr>Sankt Petersburg</vt:lpstr>
      <vt:lpstr>Currency</vt:lpstr>
      <vt:lpstr>Списък</vt:lpstr>
      <vt:lpstr>Равносметка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Tonyco</dc:creator>
  <cp:lastModifiedBy>Tonyco</cp:lastModifiedBy>
  <dcterms:created xsi:type="dcterms:W3CDTF">2014-03-08T07:45:10Z</dcterms:created>
  <dcterms:modified xsi:type="dcterms:W3CDTF">2014-07-24T19:47:29Z</dcterms:modified>
</cp:coreProperties>
</file>